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213" documentId="8_{31AE612D-1D74-49F8-B8D0-39989934E7EB}" xr6:coauthVersionLast="47" xr6:coauthVersionMax="47" xr10:uidLastSave="{28B6C57B-DF89-4971-833E-E4D8D505015C}"/>
  <bookViews>
    <workbookView xWindow="-120" yWindow="-120" windowWidth="29040" windowHeight="15720" xr2:uid="{00000000-000D-0000-FFFF-FFFF00000000}"/>
  </bookViews>
  <sheets>
    <sheet name="Completing the return" sheetId="26" r:id="rId1"/>
    <sheet name="Spending limit calculator" sheetId="36" r:id="rId2"/>
    <sheet name="Summary" sheetId="27" r:id="rId3"/>
    <sheet name="1. Payments made" sheetId="28" r:id="rId4"/>
    <sheet name="2. Notional spending" sheetId="29" r:id="rId5"/>
    <sheet name="3. Other authorised spending" sheetId="30" r:id="rId6"/>
    <sheet name="4. Invoices not received" sheetId="9" r:id="rId7"/>
    <sheet name="5. Payments not made" sheetId="31" r:id="rId8"/>
    <sheet name="6. Personal expenses" sheetId="32" r:id="rId9"/>
    <sheet name="7. Further reported expenses" sheetId="35" r:id="rId10"/>
    <sheet name="8. Permissible donations" sheetId="23" r:id="rId11"/>
    <sheet name="9. Impermissible donations" sheetId="24" r:id="rId12"/>
    <sheet name="Lists" sheetId="25" state="hidden" r:id="rId13"/>
  </sheets>
  <definedNames>
    <definedName name="_xlnm.Print_Area" localSheetId="3">'1. Payments made'!$A$1:$J$25</definedName>
    <definedName name="_xlnm.Print_Area" localSheetId="4">'2. Notional spending'!$A$1:$G$24</definedName>
    <definedName name="_xlnm.Print_Area" localSheetId="5">'3. Other authorised spending'!$A$1:$G$21</definedName>
    <definedName name="_xlnm.Print_Area" localSheetId="6">'4. Invoices not received'!$A$1:$H$18</definedName>
    <definedName name="_xlnm.Print_Area" localSheetId="7">'5. Payments not made'!$A$1:$H$18</definedName>
    <definedName name="_xlnm.Print_Area" localSheetId="8">'6. Personal expenses'!$A$1:$E$20</definedName>
    <definedName name="_xlnm.Print_Area" localSheetId="10">'8. Permissible donations'!$A$1:$H$21</definedName>
    <definedName name="_xlnm.Print_Area" localSheetId="11">'9. Impermissible donations'!$A$1:$G$20</definedName>
    <definedName name="_xlnm.Print_Area" localSheetId="0">'Completing the return'!$A$1:$O$69</definedName>
    <definedName name="_xlnm.Print_Area" localSheetId="1">'Spending limit calculator'!$A$1:$H$25</definedName>
    <definedName name="_xlnm.Print_Area" localSheetId="2">Summary!$A$1:$R$87</definedName>
    <definedName name="_xlnm.Print_Titles" localSheetId="3">'1. Payments made'!$1:$6</definedName>
    <definedName name="_xlnm.Print_Titles" localSheetId="4">'2. Notional spending'!$1:$5</definedName>
    <definedName name="_xlnm.Print_Titles" localSheetId="5">'3. Other authorised spending'!$1:$4</definedName>
    <definedName name="_xlnm.Print_Titles" localSheetId="6">'4. Invoices not received'!$1:$4</definedName>
    <definedName name="_xlnm.Print_Titles" localSheetId="7">'5. Payments not made'!$1:$4</definedName>
    <definedName name="_xlnm.Print_Titles" localSheetId="8">'6. Personal expenses'!$1:$3</definedName>
    <definedName name="_xlnm.Print_Titles" localSheetId="10">'8. Permissible donations'!$1:$5</definedName>
    <definedName name="_xlnm.Print_Titles" localSheetId="11">'9. Impermissible donations'!$1:$5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36" l="1"/>
  <c r="G14" i="36"/>
  <c r="F15" i="36"/>
  <c r="G15" i="36"/>
  <c r="F16" i="36"/>
  <c r="G16" i="36"/>
  <c r="F17" i="36"/>
  <c r="G17" i="36"/>
  <c r="F18" i="36"/>
  <c r="G18" i="36"/>
  <c r="F19" i="36"/>
  <c r="G19" i="36"/>
  <c r="F20" i="36"/>
  <c r="G20" i="36"/>
  <c r="F21" i="36"/>
  <c r="G21" i="36"/>
  <c r="F22" i="36"/>
  <c r="G22" i="36"/>
  <c r="G13" i="36"/>
  <c r="F13" i="36"/>
  <c r="F25" i="36" l="1"/>
  <c r="E20" i="27" s="1"/>
  <c r="G25" i="36"/>
  <c r="N20" i="27" s="1"/>
  <c r="K11" i="28" l="1"/>
  <c r="I6" i="31"/>
  <c r="I7" i="31"/>
  <c r="I8" i="31"/>
  <c r="I9" i="31"/>
  <c r="I10" i="31"/>
  <c r="I11" i="31"/>
  <c r="I12" i="31"/>
  <c r="I13" i="31"/>
  <c r="I14" i="31"/>
  <c r="I15" i="31"/>
  <c r="I16" i="31"/>
  <c r="I17" i="31"/>
  <c r="I5" i="31"/>
  <c r="H6" i="30"/>
  <c r="H7" i="30"/>
  <c r="H8" i="30"/>
  <c r="H9" i="30"/>
  <c r="H10" i="30"/>
  <c r="H11" i="30"/>
  <c r="H12" i="30"/>
  <c r="H13" i="30"/>
  <c r="H14" i="30"/>
  <c r="H15" i="30"/>
  <c r="H16" i="30"/>
  <c r="H17" i="30"/>
  <c r="H5" i="30"/>
  <c r="H7" i="29"/>
  <c r="H8" i="29"/>
  <c r="H9" i="29"/>
  <c r="H10" i="29"/>
  <c r="H11" i="29"/>
  <c r="H12" i="29"/>
  <c r="H13" i="29"/>
  <c r="H14" i="29"/>
  <c r="H15" i="29"/>
  <c r="H16" i="29"/>
  <c r="H17" i="29"/>
  <c r="H18" i="29"/>
  <c r="H6" i="29"/>
  <c r="I8" i="9"/>
  <c r="I9" i="9"/>
  <c r="I10" i="9"/>
  <c r="I11" i="9"/>
  <c r="I12" i="9"/>
  <c r="I13" i="9"/>
  <c r="I14" i="9"/>
  <c r="I15" i="9"/>
  <c r="I16" i="9"/>
  <c r="I17" i="9"/>
  <c r="I7" i="9"/>
  <c r="I6" i="9"/>
  <c r="I5" i="9"/>
  <c r="R44" i="27"/>
  <c r="K16" i="35"/>
  <c r="J27" i="35"/>
  <c r="J26" i="35"/>
  <c r="J25" i="35"/>
  <c r="K27" i="35" s="1"/>
  <c r="K24" i="35"/>
  <c r="K23" i="35"/>
  <c r="K22" i="35"/>
  <c r="K21" i="35"/>
  <c r="K20" i="35"/>
  <c r="K19" i="35"/>
  <c r="K18" i="35"/>
  <c r="K17" i="35"/>
  <c r="K15" i="35"/>
  <c r="K14" i="35"/>
  <c r="K13" i="35"/>
  <c r="K12" i="35"/>
  <c r="K7" i="28"/>
  <c r="R52" i="27"/>
  <c r="Q46" i="27"/>
  <c r="Q42" i="27"/>
  <c r="R42" i="27"/>
  <c r="R46" i="27"/>
  <c r="Q44" i="27"/>
  <c r="R48" i="27"/>
  <c r="Q48" i="27"/>
  <c r="R50" i="27"/>
  <c r="Q50" i="27"/>
  <c r="Q52" i="27"/>
  <c r="K19" i="28"/>
  <c r="K18" i="28"/>
  <c r="K17" i="28"/>
  <c r="K16" i="28"/>
  <c r="K15" i="28"/>
  <c r="K14" i="28"/>
  <c r="K12" i="28"/>
  <c r="K13" i="28"/>
  <c r="K9" i="28"/>
  <c r="K8" i="28"/>
  <c r="K10" i="28"/>
  <c r="H20" i="31"/>
  <c r="H19" i="31"/>
  <c r="H18" i="31"/>
  <c r="I20" i="31" s="1"/>
  <c r="H20" i="9"/>
  <c r="H19" i="9"/>
  <c r="H18" i="9"/>
  <c r="I20" i="9" s="1"/>
  <c r="G19" i="30"/>
  <c r="G18" i="30"/>
  <c r="E51" i="27" s="1"/>
  <c r="G20" i="30"/>
  <c r="G21" i="29"/>
  <c r="G19" i="29"/>
  <c r="G20" i="29"/>
  <c r="J20" i="28"/>
  <c r="J21" i="28"/>
  <c r="J22" i="28"/>
  <c r="G23" i="32"/>
  <c r="G20" i="32"/>
  <c r="D76" i="27" s="1"/>
  <c r="G21" i="32"/>
  <c r="N76" i="27" s="1"/>
  <c r="E20" i="32"/>
  <c r="H85" i="27"/>
  <c r="K22" i="28" l="1"/>
  <c r="R54" i="27"/>
  <c r="E46" i="27"/>
  <c r="H21" i="29"/>
  <c r="H20" i="30"/>
  <c r="H51" i="27"/>
  <c r="H42" i="27"/>
  <c r="E42" i="27"/>
  <c r="E55" i="27"/>
  <c r="H55" i="27"/>
  <c r="E59" i="27"/>
  <c r="H59" i="27"/>
  <c r="H46" i="27"/>
  <c r="Q54" i="27"/>
  <c r="G20" i="24"/>
  <c r="H21" i="23"/>
  <c r="H62" i="27" l="1"/>
  <c r="H83" i="27"/>
  <c r="E62" i="27"/>
</calcChain>
</file>

<file path=xl/sharedStrings.xml><?xml version="1.0" encoding="utf-8"?>
<sst xmlns="http://schemas.openxmlformats.org/spreadsheetml/2006/main" count="281" uniqueCount="211">
  <si>
    <t>Completing the spending return</t>
  </si>
  <si>
    <t>Please enter your spending into the appropriate worksheet. Totals from each worksheet will display automatically on the summary page.</t>
  </si>
  <si>
    <t>If you do not have anything to enter for a particular worksheet, leave it blank. Please enter 'NIL' in the relevant box on the summary page.</t>
  </si>
  <si>
    <t xml:space="preserve">There are two regulated periods for candidates at Scottish Parliamentary elections: the long campaign and the short campaign. They </t>
  </si>
  <si>
    <t xml:space="preserve">have separate spending limits, and you must report your spending in each campaign separately. 
</t>
  </si>
  <si>
    <t>For each item of spending you will need to indicate whether it was used in the long or short campaign. The totals for each will display</t>
  </si>
  <si>
    <t>automatically on the summary form. If an item of spending was used in both periods, you should enter two different lines, one for each</t>
  </si>
  <si>
    <t xml:space="preserve">period. You should explain on the invoice that you have split the spending into two lines, along with any calculation.
</t>
  </si>
  <si>
    <t>Candidate identification mark</t>
  </si>
  <si>
    <t xml:space="preserve">As there is more than one form that must be completed, it is important that all the documents in your return can be identified as yours. </t>
  </si>
  <si>
    <t xml:space="preserve">In order to do this, please add an identification mark to the spending return form, the candidate declaration and the agent declaration. </t>
  </si>
  <si>
    <t>You can choose anything as your identification mark. Many candidates use their initials with a combination of numbers or letters that</t>
  </si>
  <si>
    <t xml:space="preserve">reference the election or electoral area.  </t>
  </si>
  <si>
    <t>Whatever you choose, it is important to remember to use the same identification mark on all of the forms in your return.</t>
  </si>
  <si>
    <t>Submitting your return</t>
  </si>
  <si>
    <t xml:space="preserve">Submit this return to the appropriate Returning Officer within 35 days of the declaration of the result. </t>
  </si>
  <si>
    <t xml:space="preserve">You can find their contact details here: </t>
  </si>
  <si>
    <t>electoralcommission.org.uk/voting-and-elections</t>
  </si>
  <si>
    <t xml:space="preserve">The return must be accompanied by a separate declaration signed by the election agent verifying this return. Within 7 working days of </t>
  </si>
  <si>
    <t>submitting this return, the candidate must also submit a signed declaration verifying this return.</t>
  </si>
  <si>
    <t>Agent declaration</t>
  </si>
  <si>
    <t>Candidate declaration</t>
  </si>
  <si>
    <t>Using Microsoft Excel to complete this form</t>
  </si>
  <si>
    <t>1. Scroll through the worksheets</t>
  </si>
  <si>
    <t xml:space="preserve">Use the arrows [◄ and ►] in the bottom left hand corner of the screen to move through the tabs along the bottom of the screen. These </t>
  </si>
  <si>
    <t>notes are available on the first tab labelled 'Completing the return', and there are 10 other worksheets to complete. The last worksheet</t>
  </si>
  <si>
    <t>is labelled 'Impermissible donations.'</t>
  </si>
  <si>
    <t>2.  Inserting a new row in the worksheets</t>
  </si>
  <si>
    <t>Place the cursor in the grey margin next to the numbers at the left hand side and above the final row of the table. Right click, and choose</t>
  </si>
  <si>
    <t xml:space="preserve"> 'insert', and then 'entire row'. This will add one row to the table. You can also use the (+) symbol that appears when your cursor is on the </t>
  </si>
  <si>
    <t>line. You can repeat these steps to add as many rows as necessary.</t>
  </si>
  <si>
    <t>Privacy Statement</t>
  </si>
  <si>
    <t xml:space="preserve">We will only use the information you give us to support our statutory functions. We will look after your personal information securely and we will </t>
  </si>
  <si>
    <t xml:space="preserve">follow data protection legislation. We will not share your personal information, or the personal information you may provide on other people, </t>
  </si>
  <si>
    <t>to anyone else unless we have to by law.</t>
  </si>
  <si>
    <t>The lawful basis to collect the information in this form is that it is necessary for us to perform tasks carried out in the public interest and to exercise</t>
  </si>
  <si>
    <t xml:space="preserve">official authority vested in the Electoral Commission as set out in the Political Parties, Elections and Referendums Act 2000, the Representation </t>
  </si>
  <si>
    <t>of the People Act 1983, associated regulations and other electoral legislation.</t>
  </si>
  <si>
    <t xml:space="preserve">Some of the information collected in this form is classified as special category personal data. We process this for reason of substantial public </t>
  </si>
  <si>
    <t xml:space="preserve">interest, which has a basis in UK law. To process this type of information the Data Controller must have a relevant policy document that sets out </t>
  </si>
  <si>
    <t xml:space="preserve">how this information will be handled. </t>
  </si>
  <si>
    <t xml:space="preserve">The Electoral Commission is the Data Controller and its Data Protection Officer can be contacted at dataprotection@electoralcommission.org.uk. </t>
  </si>
  <si>
    <t>You can read our privacy notice at electoralcommission.org.uk/privacy-notice for information about how we process personal data.</t>
  </si>
  <si>
    <t>Return of candidate spending: 
Independent regional candidates
Scottish Parliamentary elections</t>
  </si>
  <si>
    <t>Enter identification mark as on agent's and candidate's declaration</t>
  </si>
  <si>
    <t>Section 1 –  Details of candidate and election</t>
  </si>
  <si>
    <t>Region</t>
  </si>
  <si>
    <t>Number of electors</t>
  </si>
  <si>
    <t>Date of election</t>
  </si>
  <si>
    <t>Date election result declared</t>
  </si>
  <si>
    <t>Candidate name</t>
  </si>
  <si>
    <t>Registered party (if applicable)</t>
  </si>
  <si>
    <t>Spending limits:</t>
  </si>
  <si>
    <t>Will be calculated automatically once 'Region' is filled in.</t>
  </si>
  <si>
    <t>Long campaign:</t>
  </si>
  <si>
    <t>Short campaign:</t>
  </si>
  <si>
    <t xml:space="preserve">Section 2 – Details of election agent </t>
  </si>
  <si>
    <t>Agent's name</t>
  </si>
  <si>
    <t xml:space="preserve">Date agent appointed </t>
  </si>
  <si>
    <t xml:space="preserve">I am the agent responsible for delivering this return of candidate's expenses under the Scottish Parliament (Elections etc) Order 2015 </t>
  </si>
  <si>
    <t xml:space="preserve">I am the candidate and I was my own election agent. I am responsible for delivering this return of candidate's expenses under the Scottish Parliament (Elections etc) Order 2015 </t>
  </si>
  <si>
    <t>Agent signature</t>
  </si>
  <si>
    <t>Today's date</t>
  </si>
  <si>
    <t>Section 3 – Summary of spending</t>
  </si>
  <si>
    <t>If you have information to report about candidate spending you should use the worksheets to set out the details for each item.</t>
  </si>
  <si>
    <t xml:space="preserve">Select a category for each item, and the totals in tables 3a and 3b will be entered automatically.    </t>
  </si>
  <si>
    <t>Section 3a - Types of payment</t>
  </si>
  <si>
    <t>Section 3b - Categories of spending</t>
  </si>
  <si>
    <t>If you have nothing to report in a worksheet, please enter 'NIL' in the right hand column.</t>
  </si>
  <si>
    <t>This is the total of any lines marked as the relevant category A-F on worksheets 1-5.</t>
  </si>
  <si>
    <t>Worksheets</t>
  </si>
  <si>
    <t>Long campaign</t>
  </si>
  <si>
    <t>Short campaign</t>
  </si>
  <si>
    <t>Category</t>
  </si>
  <si>
    <t>£.pp</t>
  </si>
  <si>
    <t>NIL?</t>
  </si>
  <si>
    <t>Worksheet 1</t>
  </si>
  <si>
    <t>Payments made</t>
  </si>
  <si>
    <t>A. Advertising</t>
  </si>
  <si>
    <t>Totals in column - Amount incurred (£)</t>
  </si>
  <si>
    <t>B. Unsolicited material to voters</t>
  </si>
  <si>
    <t>Worksheet 2</t>
  </si>
  <si>
    <t>Notional spending</t>
  </si>
  <si>
    <t>C. Transport</t>
  </si>
  <si>
    <t>Totals in column - Value
of notional spending (£)</t>
  </si>
  <si>
    <t>D. Public meetings</t>
  </si>
  <si>
    <t>Worksheet 3</t>
  </si>
  <si>
    <t>E. Agent and other staff costs</t>
  </si>
  <si>
    <t>Other authorised spending</t>
  </si>
  <si>
    <t xml:space="preserve">F. Accommodation and administration </t>
  </si>
  <si>
    <t>Worksheet 4</t>
  </si>
  <si>
    <t xml:space="preserve">Total election spending </t>
  </si>
  <si>
    <t>Invoices not received</t>
  </si>
  <si>
    <t>Worksheet 5</t>
  </si>
  <si>
    <t>Total spending for 3a in each period should equal the total</t>
  </si>
  <si>
    <t>Payments not made</t>
  </si>
  <si>
    <t>spending for 3b for that period.</t>
  </si>
  <si>
    <t xml:space="preserve">If they are not equal, then they will go red. You should check you have selected a category A-F, and either 'Long' or 'Short' in every line in worksheets 1-5. </t>
  </si>
  <si>
    <t>Total election spending</t>
  </si>
  <si>
    <t>Section 4 – Statement of all personal expenses paid by the candidate</t>
  </si>
  <si>
    <t xml:space="preserve">Personal expenses are the reasonable travel and living expenses of the candidate for the purpose of campaigning in the election, as well </t>
  </si>
  <si>
    <t>as expenses related to a candidate's disability.</t>
  </si>
  <si>
    <t>Personal expenses do not count against the candidate's limit and they should not duplicate anything already declared as election spending under section 3.</t>
  </si>
  <si>
    <t xml:space="preserve">Please provide details of personal expenditure on the worksheet labelled 'Personal expenses'. The total will be added here </t>
  </si>
  <si>
    <t>automatically. If you have no personal expenses to report, please enter 'NIL' in the box to the right below.</t>
  </si>
  <si>
    <t>Long campaign total</t>
  </si>
  <si>
    <t>Short campaign total</t>
  </si>
  <si>
    <t xml:space="preserve">Section 5 – Donations </t>
  </si>
  <si>
    <t xml:space="preserve">If you have information to report about donations, use the two donations worksheets to report. The total will be added here </t>
  </si>
  <si>
    <t>automatically. If you have no donations to report under a worksheet, please enter 'NIL' in the box on the right below.</t>
  </si>
  <si>
    <t>Total value of permissible donations accepted</t>
  </si>
  <si>
    <t>Total value of impermissible donations rejected</t>
  </si>
  <si>
    <t>Worksheet 1 - Payments made</t>
  </si>
  <si>
    <t>Item No</t>
  </si>
  <si>
    <t>Receipt / invoice attached 
(if over £20)</t>
  </si>
  <si>
    <t>Item/service</t>
  </si>
  <si>
    <t>Category 
(A-F)</t>
  </si>
  <si>
    <t xml:space="preserve">Name and address of supplier 
(unless on invoice/receipt) </t>
  </si>
  <si>
    <t>Date 
expense 
incurred</t>
  </si>
  <si>
    <t>Date 
receipt 
received</t>
  </si>
  <si>
    <t>Date 
paid by or through agent</t>
  </si>
  <si>
    <t>Long or short campaign?</t>
  </si>
  <si>
    <t>Amount 
incurred (£)*</t>
  </si>
  <si>
    <t xml:space="preserve"> </t>
  </si>
  <si>
    <t>Total</t>
  </si>
  <si>
    <r>
      <t xml:space="preserve">* If the </t>
    </r>
    <r>
      <rPr>
        <b/>
        <sz val="11"/>
        <rFont val="Helvetica"/>
        <family val="2"/>
      </rPr>
      <t>Amount incurred</t>
    </r>
    <r>
      <rPr>
        <sz val="11"/>
        <rFont val="Helvetica"/>
        <family val="2"/>
      </rPr>
      <t xml:space="preserve"> (£) does not equal the figure on the invoice, provide details on the invoice.</t>
    </r>
  </si>
  <si>
    <t>Worksheet 2 - Notional spending</t>
  </si>
  <si>
    <t>This is where something has been provided to the candidate or agent and made use of in the campaign.</t>
  </si>
  <si>
    <t>electoralcommission.org.uk/Scottish-Parliament-candidate-notional-spending</t>
  </si>
  <si>
    <t>Category 
(A - F)</t>
  </si>
  <si>
    <t xml:space="preserve">Name and address of supplier </t>
  </si>
  <si>
    <t>Date (or date range) item used</t>
  </si>
  <si>
    <t>Value of notional spending (£)*</t>
  </si>
  <si>
    <t>* If you have further information about how you calculated the value, please attach the details to the return.</t>
  </si>
  <si>
    <t>Worksheet 3 - Other authorised spending (under article 41)</t>
  </si>
  <si>
    <t>This is where the agent has given written authorisation to incur spending to a third party. The third party may then also make the payments.</t>
  </si>
  <si>
    <t>electoralcommission.org.uk/Scottish-Parliament-candidate-local-campaigning</t>
  </si>
  <si>
    <t>Individual or organisation authorised to incur spending</t>
  </si>
  <si>
    <t>Date expense 
incurred</t>
  </si>
  <si>
    <t xml:space="preserve">Amount 
incurred (£)* </t>
  </si>
  <si>
    <r>
      <rPr>
        <sz val="10"/>
        <color rgb="FF000000"/>
        <rFont val="Arial"/>
        <family val="2"/>
      </rPr>
      <t xml:space="preserve">* </t>
    </r>
    <r>
      <rPr>
        <b/>
        <sz val="10"/>
        <color rgb="FF000000"/>
        <rFont val="Arial"/>
        <family val="2"/>
      </rPr>
      <t xml:space="preserve">Amount incurred </t>
    </r>
    <r>
      <rPr>
        <sz val="10"/>
        <color rgb="FF000000"/>
        <rFont val="Arial"/>
        <family val="2"/>
      </rPr>
      <t>(£) by someone authorised to (under article 41, Scottish Parliament (Elections ect.) Order 2015)</t>
    </r>
  </si>
  <si>
    <t>Worksheet 4 - Invoices not received by the deadline (known in the legislation as 'unpaid claims')</t>
  </si>
  <si>
    <t>If you do not receive the invoice by the deadline, you cannot legally pay for the item without a court order.</t>
  </si>
  <si>
    <t>electoralcommission.org.uk/Scottish-Parliament-candidate-deadlines</t>
  </si>
  <si>
    <t xml:space="preserve">Name of court </t>
  </si>
  <si>
    <t xml:space="preserve">Date of 
application </t>
  </si>
  <si>
    <t>Amount 
incurred (£)</t>
  </si>
  <si>
    <t>Worksheet 5 - Payments not made by the deadline (known in the legislation as 'disputed claims')</t>
  </si>
  <si>
    <t>If you do not make the payment for an item by the deadline, you cannot legally pay for the item without a court order.</t>
  </si>
  <si>
    <t xml:space="preserve">Nature of dispute </t>
  </si>
  <si>
    <t xml:space="preserve">Action to be taken </t>
  </si>
  <si>
    <t>Personal expenses paid by the candidate</t>
  </si>
  <si>
    <t>Personal expenses are reasonable travel and living expenses of the candidate, as well as any expenses relating to a disability the candidate has. These do not count towards your overall spending limit. There is a limit of £900 on how much the candidate can pay their own reasonable travel and living expenses in the short campaign.</t>
  </si>
  <si>
    <t>electoralcommission.org.uk/Scottish-Parliament-candidate-personal-expenses</t>
  </si>
  <si>
    <t>Date receipt/
invoice received</t>
  </si>
  <si>
    <t xml:space="preserve">Date paid </t>
  </si>
  <si>
    <t>Relating to the candidate's disability?</t>
  </si>
  <si>
    <t xml:space="preserve">Total paid by candidate in long campaign:  </t>
  </si>
  <si>
    <t xml:space="preserve">Total paid by candidate:  </t>
  </si>
  <si>
    <t>Total paid by candidate in short campaign:</t>
  </si>
  <si>
    <t xml:space="preserve">Total paid by candidate in short campaign on reasonable travel and living expenses:  </t>
  </si>
  <si>
    <t>Worksheet 7 - Further reported expenses</t>
  </si>
  <si>
    <t>This sheet is for expenses which must be reported, but which do not count towards the spending limit. They are:</t>
  </si>
  <si>
    <t>* reasonable security costs</t>
  </si>
  <si>
    <t>* reasonable costs for translation to languages other than English</t>
  </si>
  <si>
    <t>* disability-related costs that are paid by the agent rather than the candidate</t>
  </si>
  <si>
    <t>* personal expenses that are paid by the agent rather than the candidate</t>
  </si>
  <si>
    <t>electoralcommission.org.uk/Scottish-Parliament-candidate-further-reported-expenses</t>
  </si>
  <si>
    <t>Permissible donations</t>
  </si>
  <si>
    <t>Permissible donations are those you are permitted to accept because they are from a permissible source – see the list of permissible sources in the guidance.</t>
  </si>
  <si>
    <t>electoralcommission.org.uk/Scottish-Parliament-candidate-accept-donations</t>
  </si>
  <si>
    <t>Enter which type of permissible donor the donation is from in ‘Type of donor’. 
If you were given something other than money, for example office space, enter what the donation was under ‘Nature of donation’.</t>
  </si>
  <si>
    <t xml:space="preserve">Name of donor  </t>
  </si>
  <si>
    <t>Address</t>
  </si>
  <si>
    <t>Type of donor</t>
  </si>
  <si>
    <t>Company number 
(if required)</t>
  </si>
  <si>
    <t>Date received</t>
  </si>
  <si>
    <t>Date accepted</t>
  </si>
  <si>
    <t>Nature of donation                         (if non-monetary)</t>
  </si>
  <si>
    <t>Value (£)</t>
  </si>
  <si>
    <t>Impermissible donations</t>
  </si>
  <si>
    <t>Impermissible donations are those you must not accept because they are not from a permissible source – see the list of permissible sources linked in the previous worksheet.</t>
  </si>
  <si>
    <t>If you were given something other than money, for example office space, enter what the donation was under ‘Nature of donation’. Under ‘Manner dealt with’, 
enter how you returned the donation.</t>
  </si>
  <si>
    <t>electoralcommission.org.uk/Scottish-Parliament-candidate-return-donations</t>
  </si>
  <si>
    <t>Name of donor (If known)</t>
  </si>
  <si>
    <t>Address (If known)</t>
  </si>
  <si>
    <t>Nature of donation</t>
  </si>
  <si>
    <t>Date dealt with</t>
  </si>
  <si>
    <t>Manner dealt with</t>
  </si>
  <si>
    <t>Select one of the following</t>
  </si>
  <si>
    <t>No</t>
  </si>
  <si>
    <t>Yes - with one other candidate</t>
  </si>
  <si>
    <t>Yes - with two or more other candidates</t>
  </si>
  <si>
    <t>The figures below are the legal minimum for your region. We will update the calculation once the elector numbers are available.</t>
  </si>
  <si>
    <t>Please see our guidance for spending limit for spending limit calculations:</t>
  </si>
  <si>
    <t>Spending limits</t>
  </si>
  <si>
    <t>If you have been given an item at a non-commercial discount, record the value of the discount in this worksheet. The amount you paid must be recorded in the ‘Payments made’ worksheet.
If a personal expense is notional spending, you should record it in the 'Further reported expenses' worksheet.</t>
  </si>
  <si>
    <t>Use this sheet to report payments made by the agent. You can also use it to report items you have used, that you already owned, having originally bought them for non-electoral purposes.</t>
  </si>
  <si>
    <t>Constituency</t>
  </si>
  <si>
    <t>Constituency type</t>
  </si>
  <si>
    <t>Spending limit calculator for Scottish Parliamentary region</t>
  </si>
  <si>
    <t>The spending limit for an independent candidate in a region is the sum of the spending limits for each constituency in the region.</t>
  </si>
  <si>
    <t xml:space="preserve">Each region is composed of either 8, 9 or 10 constituencies. </t>
  </si>
  <si>
    <t xml:space="preserve">To use the calculator, add the constituency type and number of electors for each constituency. You can find this information from </t>
  </si>
  <si>
    <t>Regional total:</t>
  </si>
  <si>
    <t>your Regional Returning Officer - see link on the 'Completing your return' tab.</t>
  </si>
  <si>
    <t>Date you became a candidate</t>
  </si>
  <si>
    <t>will display in the Summary tab.</t>
  </si>
  <si>
    <t xml:space="preserve">Once you have added the constituency type and number of electors for all constituencies in the region, your spending limits </t>
  </si>
  <si>
    <t xml:space="preserve">Please enter your details on the summary page. You can use our spending limit calculator to automatically enter your spending limits </t>
  </si>
  <si>
    <t>by adding each constituency in the region, whether it is a burgh or county constituency, and the number of electors.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</si>
</sst>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quot;£&quot;#,##0.00"/>
    <numFmt numFmtId="166" formatCode="dd/mm/yyyy;@"/>
  </numFmts>
  <fonts count="58" x14ac:knownFonts="1">
    <font>
      <sz val="10"/>
      <name val="Arial"/>
    </font>
    <font>
      <sz val="12"/>
      <color theme="1"/>
      <name val="Arial"/>
      <family val="2"/>
    </font>
    <font>
      <sz val="10"/>
      <name val="Arial"/>
      <family val="2"/>
    </font>
    <font>
      <sz val="8"/>
      <name val="Arial"/>
      <family val="2"/>
    </font>
    <font>
      <b/>
      <sz val="10"/>
      <name val="Arial"/>
      <family val="2"/>
    </font>
    <font>
      <sz val="12"/>
      <name val="Arial"/>
      <family val="2"/>
    </font>
    <font>
      <sz val="14"/>
      <name val="Arial"/>
      <family val="2"/>
    </font>
    <font>
      <sz val="12"/>
      <color indexed="9"/>
      <name val="Arial"/>
      <family val="2"/>
    </font>
    <font>
      <sz val="10"/>
      <color indexed="9"/>
      <name val="Arial"/>
      <family val="2"/>
    </font>
    <font>
      <b/>
      <sz val="14"/>
      <color indexed="9"/>
      <name val="Arial"/>
      <family val="2"/>
    </font>
    <font>
      <sz val="14"/>
      <color indexed="9"/>
      <name val="Arial"/>
      <family val="2"/>
    </font>
    <font>
      <b/>
      <sz val="13"/>
      <name val="Arial"/>
      <family val="2"/>
    </font>
    <font>
      <sz val="13"/>
      <name val="Arial"/>
      <family val="2"/>
    </font>
    <font>
      <b/>
      <sz val="13"/>
      <color indexed="9"/>
      <name val="Arial"/>
      <family val="2"/>
    </font>
    <font>
      <sz val="13"/>
      <color indexed="9"/>
      <name val="Arial"/>
      <family val="2"/>
    </font>
    <font>
      <sz val="13"/>
      <color indexed="45"/>
      <name val="Arial"/>
      <family val="2"/>
    </font>
    <font>
      <b/>
      <sz val="16"/>
      <name val="Arial"/>
      <family val="2"/>
    </font>
    <font>
      <sz val="16"/>
      <name val="Arial"/>
      <family val="2"/>
    </font>
    <font>
      <sz val="11"/>
      <name val="Arial"/>
      <family val="2"/>
    </font>
    <font>
      <u/>
      <sz val="10"/>
      <color indexed="12"/>
      <name val="Arial"/>
      <family val="2"/>
    </font>
    <font>
      <b/>
      <sz val="13"/>
      <color theme="0"/>
      <name val="Arial"/>
      <family val="2"/>
    </font>
    <font>
      <i/>
      <sz val="13"/>
      <name val="Arial"/>
      <family val="2"/>
    </font>
    <font>
      <sz val="13"/>
      <color theme="1"/>
      <name val="Arial"/>
      <family val="2"/>
    </font>
    <font>
      <i/>
      <sz val="11"/>
      <name val="Arial"/>
      <family val="2"/>
    </font>
    <font>
      <b/>
      <sz val="13"/>
      <color rgb="FFFFFFFF"/>
      <name val="Arial"/>
      <family val="2"/>
    </font>
    <font>
      <sz val="13"/>
      <color rgb="FFFFFFFF"/>
      <name val="Arial"/>
      <family val="2"/>
    </font>
    <font>
      <u/>
      <sz val="10"/>
      <color theme="10"/>
      <name val="Arial"/>
      <family val="2"/>
    </font>
    <font>
      <sz val="10"/>
      <name val="Arial"/>
      <family val="2"/>
    </font>
    <font>
      <sz val="10"/>
      <color theme="1"/>
      <name val="Arial"/>
      <family val="2"/>
    </font>
    <font>
      <b/>
      <sz val="16"/>
      <color theme="0"/>
      <name val="Arial"/>
      <family val="2"/>
    </font>
    <font>
      <b/>
      <sz val="12"/>
      <name val="Arial"/>
      <family val="2"/>
    </font>
    <font>
      <sz val="11"/>
      <name val="Helvetica"/>
      <family val="2"/>
    </font>
    <font>
      <b/>
      <sz val="11"/>
      <name val="Helvetica"/>
      <family val="2"/>
    </font>
    <font>
      <b/>
      <u/>
      <sz val="12"/>
      <color theme="10"/>
      <name val="Arial"/>
      <family val="2"/>
    </font>
    <font>
      <sz val="11"/>
      <color theme="1"/>
      <name val="Arial"/>
      <family val="2"/>
    </font>
    <font>
      <sz val="11"/>
      <color indexed="9"/>
      <name val="Arial"/>
      <family val="2"/>
    </font>
    <font>
      <u/>
      <sz val="12"/>
      <color theme="10"/>
      <name val="Arial"/>
      <family val="2"/>
    </font>
    <font>
      <b/>
      <sz val="12"/>
      <color rgb="FF000000"/>
      <name val="Arial"/>
      <family val="2"/>
    </font>
    <font>
      <sz val="12"/>
      <color indexed="45"/>
      <name val="Arial"/>
      <family val="2"/>
    </font>
    <font>
      <sz val="12"/>
      <name val="Arial"/>
      <family val="2"/>
    </font>
    <font>
      <sz val="13"/>
      <color rgb="FF242424"/>
      <name val="Arial"/>
      <family val="2"/>
    </font>
    <font>
      <b/>
      <sz val="11"/>
      <color theme="0"/>
      <name val="Arial"/>
      <family val="2"/>
    </font>
    <font>
      <b/>
      <sz val="12"/>
      <color rgb="FFFF0000"/>
      <name val="Arial"/>
      <family val="2"/>
    </font>
    <font>
      <b/>
      <sz val="12"/>
      <color rgb="FFFF0000"/>
      <name val="Arial"/>
      <family val="2"/>
    </font>
    <font>
      <sz val="9"/>
      <name val="Arial"/>
      <family val="2"/>
    </font>
    <font>
      <sz val="13"/>
      <color rgb="FF000000"/>
      <name val="Arial"/>
      <family val="2"/>
    </font>
    <font>
      <sz val="13"/>
      <name val="Arial"/>
      <family val="2"/>
    </font>
    <font>
      <sz val="13"/>
      <color rgb="FF242424"/>
      <name val="Arial"/>
      <family val="2"/>
    </font>
    <font>
      <b/>
      <sz val="13"/>
      <color rgb="FFFF0000"/>
      <name val="Arial"/>
      <family val="2"/>
    </font>
    <font>
      <b/>
      <sz val="10"/>
      <color rgb="FFFF0000"/>
      <name val="Arial"/>
      <family val="2"/>
    </font>
    <font>
      <b/>
      <sz val="10"/>
      <color rgb="FFFF0000"/>
      <name val="Arial"/>
      <family val="2"/>
    </font>
    <font>
      <sz val="12"/>
      <color rgb="FF000000"/>
      <name val="Arial"/>
      <family val="2"/>
    </font>
    <font>
      <b/>
      <sz val="13"/>
      <color rgb="FF242424"/>
      <name val="Arial"/>
      <family val="2"/>
    </font>
    <font>
      <sz val="13"/>
      <color rgb="FF000000"/>
      <name val="Arial"/>
      <family val="2"/>
    </font>
    <font>
      <sz val="10"/>
      <color rgb="FF000000"/>
      <name val="Arial"/>
      <family val="2"/>
    </font>
    <font>
      <b/>
      <sz val="10"/>
      <color rgb="FF000000"/>
      <name val="Arial"/>
      <family val="2"/>
    </font>
    <font>
      <b/>
      <sz val="12"/>
      <color theme="0"/>
      <name val="Arial"/>
      <family val="2"/>
    </font>
    <font>
      <b/>
      <sz val="12"/>
      <color indexed="9"/>
      <name val="Arial"/>
      <family val="2"/>
    </font>
  </fonts>
  <fills count="9">
    <fill>
      <patternFill patternType="none"/>
    </fill>
    <fill>
      <patternFill patternType="gray125"/>
    </fill>
    <fill>
      <patternFill patternType="solid">
        <fgColor indexed="55"/>
        <bgColor indexed="64"/>
      </patternFill>
    </fill>
    <fill>
      <patternFill patternType="solid">
        <fgColor rgb="FF333399"/>
        <bgColor indexed="64"/>
      </patternFill>
    </fill>
    <fill>
      <patternFill patternType="solid">
        <fgColor rgb="FF333399"/>
        <bgColor rgb="FF000000"/>
      </patternFill>
    </fill>
    <fill>
      <patternFill patternType="solid">
        <fgColor theme="3" tint="0.79998168889431442"/>
        <bgColor indexed="64"/>
      </patternFill>
    </fill>
    <fill>
      <patternFill patternType="solid">
        <fgColor theme="0"/>
        <bgColor indexed="64"/>
      </patternFill>
    </fill>
    <fill>
      <patternFill patternType="solid">
        <fgColor rgb="FF000080"/>
        <bgColor indexed="64"/>
      </patternFill>
    </fill>
    <fill>
      <patternFill patternType="solid">
        <fgColor theme="8" tint="0.79998168889431442"/>
        <bgColor indexed="64"/>
      </patternFill>
    </fill>
  </fills>
  <borders count="8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333399"/>
      </left>
      <right/>
      <top style="medium">
        <color rgb="FF333399"/>
      </top>
      <bottom/>
      <diagonal/>
    </border>
    <border>
      <left/>
      <right/>
      <top style="medium">
        <color rgb="FF333399"/>
      </top>
      <bottom/>
      <diagonal/>
    </border>
    <border>
      <left style="medium">
        <color rgb="FF333399"/>
      </left>
      <right/>
      <top/>
      <bottom/>
      <diagonal/>
    </border>
    <border>
      <left/>
      <right style="medium">
        <color rgb="FF333399"/>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
      <left/>
      <right style="medium">
        <color rgb="FF333399"/>
      </right>
      <top style="medium">
        <color rgb="FF333399"/>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medium">
        <color rgb="FF333399"/>
      </right>
      <top style="thin">
        <color indexed="64"/>
      </top>
      <bottom style="thin">
        <color indexed="64"/>
      </bottom>
      <diagonal/>
    </border>
    <border>
      <left/>
      <right style="medium">
        <color rgb="FF333399"/>
      </right>
      <top style="thin">
        <color theme="1"/>
      </top>
      <bottom style="thin">
        <color theme="1"/>
      </bottom>
      <diagonal/>
    </border>
    <border>
      <left style="medium">
        <color rgb="FF333399"/>
      </left>
      <right/>
      <top style="thin">
        <color indexed="64"/>
      </top>
      <bottom/>
      <diagonal/>
    </border>
    <border>
      <left/>
      <right style="thin">
        <color indexed="64"/>
      </right>
      <top/>
      <bottom style="medium">
        <color rgb="FF333399"/>
      </bottom>
      <diagonal/>
    </border>
    <border>
      <left style="thin">
        <color theme="1"/>
      </left>
      <right style="thin">
        <color theme="1"/>
      </right>
      <top/>
      <bottom style="thin">
        <color theme="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1"/>
      </left>
      <right style="thin">
        <color theme="1"/>
      </right>
      <top style="thin">
        <color theme="1"/>
      </top>
      <bottom/>
      <diagonal/>
    </border>
    <border>
      <left style="thin">
        <color theme="1"/>
      </left>
      <right style="thin">
        <color theme="1"/>
      </right>
      <top/>
      <bottom/>
      <diagonal/>
    </border>
    <border>
      <left/>
      <right/>
      <top style="thin">
        <color rgb="FF000000"/>
      </top>
      <bottom/>
      <diagonal/>
    </border>
    <border>
      <left/>
      <right/>
      <top/>
      <bottom style="thin">
        <color rgb="FF000000"/>
      </bottom>
      <diagonal/>
    </border>
    <border>
      <left style="medium">
        <color rgb="FF333399"/>
      </left>
      <right style="thin">
        <color indexed="64"/>
      </right>
      <top style="medium">
        <color rgb="FF333399"/>
      </top>
      <bottom/>
      <diagonal/>
    </border>
    <border>
      <left style="thin">
        <color indexed="64"/>
      </left>
      <right/>
      <top style="medium">
        <color rgb="FF333399"/>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style="thin">
        <color rgb="FF000000"/>
      </left>
      <right style="medium">
        <color rgb="FF333399"/>
      </right>
      <top style="thin">
        <color indexed="64"/>
      </top>
      <bottom/>
      <diagonal/>
    </border>
    <border>
      <left style="thin">
        <color rgb="FF000000"/>
      </left>
      <right style="medium">
        <color rgb="FF333399"/>
      </right>
      <top/>
      <bottom/>
      <diagonal/>
    </border>
    <border>
      <left style="thin">
        <color rgb="FF000000"/>
      </left>
      <right style="medium">
        <color rgb="FF333399"/>
      </right>
      <top/>
      <bottom style="thin">
        <color rgb="FF000000"/>
      </bottom>
      <diagonal/>
    </border>
    <border>
      <left style="thin">
        <color indexed="64"/>
      </left>
      <right style="medium">
        <color rgb="FF333399"/>
      </right>
      <top/>
      <bottom style="medium">
        <color rgb="FF333399"/>
      </bottom>
      <diagonal/>
    </border>
    <border>
      <left/>
      <right style="thin">
        <color rgb="FF000000"/>
      </right>
      <top/>
      <bottom/>
      <diagonal/>
    </border>
    <border>
      <left style="medium">
        <color rgb="FF333399"/>
      </left>
      <right/>
      <top style="thin">
        <color rgb="FF000000"/>
      </top>
      <bottom style="thin">
        <color rgb="FF000000"/>
      </bottom>
      <diagonal/>
    </border>
    <border>
      <left/>
      <right style="medium">
        <color rgb="FF333399"/>
      </right>
      <top style="thin">
        <color rgb="FF000000"/>
      </top>
      <bottom style="thin">
        <color rgb="FF000000"/>
      </bottom>
      <diagonal/>
    </border>
    <border>
      <left style="medium">
        <color rgb="FF333399"/>
      </left>
      <right/>
      <top style="thin">
        <color rgb="FF000000"/>
      </top>
      <bottom/>
      <diagonal/>
    </border>
    <border>
      <left style="medium">
        <color rgb="FF333399"/>
      </left>
      <right/>
      <top/>
      <bottom style="thin">
        <color rgb="FF000000"/>
      </bottom>
      <diagonal/>
    </border>
    <border>
      <left style="thin">
        <color rgb="FF000000"/>
      </left>
      <right/>
      <top/>
      <bottom style="medium">
        <color rgb="FF333399"/>
      </bottom>
      <diagonal/>
    </border>
    <border>
      <left/>
      <right style="thin">
        <color rgb="FF000000"/>
      </right>
      <top/>
      <bottom style="medium">
        <color rgb="FF333399"/>
      </bottom>
      <diagonal/>
    </border>
    <border>
      <left/>
      <right style="medium">
        <color rgb="FF333399"/>
      </right>
      <top style="thin">
        <color rgb="FF000000"/>
      </top>
      <bottom/>
      <diagonal/>
    </border>
    <border>
      <left style="thin">
        <color rgb="FF000000"/>
      </left>
      <right style="medium">
        <color rgb="FF333399"/>
      </right>
      <top/>
      <bottom style="thin">
        <color indexed="64"/>
      </bottom>
      <diagonal/>
    </border>
    <border>
      <left style="thin">
        <color indexed="64"/>
      </left>
      <right style="thin">
        <color indexed="64"/>
      </right>
      <top/>
      <bottom style="medium">
        <color rgb="FF333399"/>
      </bottom>
      <diagonal/>
    </border>
    <border>
      <left style="thin">
        <color indexed="64"/>
      </left>
      <right style="medium">
        <color rgb="FF333399"/>
      </right>
      <top style="thin">
        <color rgb="FF000000"/>
      </top>
      <bottom/>
      <diagonal/>
    </border>
    <border>
      <left style="thin">
        <color indexed="64"/>
      </left>
      <right/>
      <top style="thin">
        <color rgb="FF000000"/>
      </top>
      <bottom style="thin">
        <color rgb="FF000000"/>
      </bottom>
      <diagonal/>
    </border>
    <border>
      <left style="medium">
        <color rgb="FF333399"/>
      </left>
      <right style="medium">
        <color rgb="FF333399"/>
      </right>
      <top style="medium">
        <color rgb="FF333399"/>
      </top>
      <bottom/>
      <diagonal/>
    </border>
    <border>
      <left/>
      <right/>
      <top style="thin">
        <color indexed="64"/>
      </top>
      <bottom style="thin">
        <color indexed="64"/>
      </bottom>
      <diagonal/>
    </border>
    <border>
      <left/>
      <right style="thin">
        <color indexed="64"/>
      </right>
      <top/>
      <bottom style="thin">
        <color theme="1"/>
      </bottom>
      <diagonal/>
    </border>
    <border>
      <left/>
      <right style="thin">
        <color indexed="64"/>
      </right>
      <top style="thin">
        <color rgb="FF000000"/>
      </top>
      <bottom style="thin">
        <color rgb="FF000000"/>
      </bottom>
      <diagonal/>
    </border>
    <border>
      <left style="thin">
        <color indexed="64"/>
      </left>
      <right/>
      <top style="medium">
        <color rgb="FF333399"/>
      </top>
      <bottom style="thin">
        <color indexed="64"/>
      </bottom>
      <diagonal/>
    </border>
    <border>
      <left/>
      <right/>
      <top style="medium">
        <color rgb="FF333399"/>
      </top>
      <bottom style="thin">
        <color indexed="64"/>
      </bottom>
      <diagonal/>
    </border>
    <border>
      <left/>
      <right style="thin">
        <color indexed="64"/>
      </right>
      <top style="medium">
        <color rgb="FF333399"/>
      </top>
      <bottom style="thin">
        <color indexed="64"/>
      </bottom>
      <diagonal/>
    </border>
  </borders>
  <cellStyleXfs count="6">
    <xf numFmtId="0" fontId="0" fillId="0" borderId="0"/>
    <xf numFmtId="0" fontId="1" fillId="0" borderId="0"/>
    <xf numFmtId="0" fontId="2" fillId="0" borderId="0"/>
    <xf numFmtId="0" fontId="19" fillId="0" borderId="0" applyNumberFormat="0" applyFill="0" applyBorder="0" applyAlignment="0" applyProtection="0">
      <alignment vertical="top"/>
      <protection locked="0"/>
    </xf>
    <xf numFmtId="0" fontId="26" fillId="0" borderId="0" applyNumberFormat="0" applyFill="0" applyBorder="0" applyAlignment="0" applyProtection="0"/>
    <xf numFmtId="164" fontId="27" fillId="0" borderId="0" applyFont="0" applyFill="0" applyBorder="0" applyAlignment="0" applyProtection="0"/>
  </cellStyleXfs>
  <cellXfs count="481">
    <xf numFmtId="0" fontId="0" fillId="0" borderId="0" xfId="0"/>
    <xf numFmtId="0" fontId="5" fillId="0" borderId="0" xfId="0" applyFont="1"/>
    <xf numFmtId="0" fontId="0" fillId="0" borderId="0" xfId="0" applyAlignment="1">
      <alignment wrapText="1"/>
    </xf>
    <xf numFmtId="0" fontId="11" fillId="0" borderId="0" xfId="0" applyFont="1"/>
    <xf numFmtId="0" fontId="12" fillId="0" borderId="0" xfId="0" applyFont="1"/>
    <xf numFmtId="0" fontId="12" fillId="2" borderId="0" xfId="0" applyFont="1" applyFill="1"/>
    <xf numFmtId="0" fontId="11" fillId="0" borderId="5" xfId="0" applyFont="1" applyBorder="1"/>
    <xf numFmtId="0" fontId="18" fillId="0" borderId="0" xfId="0" applyFont="1"/>
    <xf numFmtId="165" fontId="0" fillId="0" borderId="0" xfId="0" applyNumberFormat="1"/>
    <xf numFmtId="166" fontId="0" fillId="0" borderId="0" xfId="0" applyNumberFormat="1"/>
    <xf numFmtId="0" fontId="13" fillId="3" borderId="0" xfId="0" applyFont="1" applyFill="1"/>
    <xf numFmtId="0" fontId="18" fillId="0" borderId="16" xfId="0" applyFont="1" applyBorder="1"/>
    <xf numFmtId="0" fontId="12" fillId="0" borderId="18" xfId="0" applyFont="1" applyBorder="1"/>
    <xf numFmtId="0" fontId="18" fillId="0" borderId="19" xfId="0" applyFont="1" applyBorder="1"/>
    <xf numFmtId="0" fontId="16" fillId="0" borderId="20" xfId="0" applyFont="1" applyBorder="1" applyAlignment="1">
      <alignment horizontal="left"/>
    </xf>
    <xf numFmtId="0" fontId="17" fillId="0" borderId="21" xfId="0" applyFont="1" applyBorder="1" applyAlignment="1">
      <alignment horizontal="left"/>
    </xf>
    <xf numFmtId="0" fontId="6" fillId="0" borderId="21" xfId="0" applyFont="1" applyBorder="1" applyAlignment="1">
      <alignment horizontal="left"/>
    </xf>
    <xf numFmtId="0" fontId="12" fillId="0" borderId="21" xfId="0" applyFont="1" applyBorder="1" applyAlignment="1">
      <alignment horizontal="left"/>
    </xf>
    <xf numFmtId="0" fontId="12" fillId="0" borderId="22" xfId="0" applyFont="1" applyBorder="1" applyAlignment="1">
      <alignment horizontal="left"/>
    </xf>
    <xf numFmtId="0" fontId="0" fillId="0" borderId="23" xfId="0" applyBorder="1"/>
    <xf numFmtId="0" fontId="12" fillId="0" borderId="17" xfId="0" applyFont="1" applyBorder="1"/>
    <xf numFmtId="0" fontId="8" fillId="3" borderId="0" xfId="0" applyFont="1" applyFill="1" applyAlignment="1">
      <alignment wrapText="1"/>
    </xf>
    <xf numFmtId="166" fontId="7" fillId="3" borderId="9" xfId="0" applyNumberFormat="1" applyFont="1" applyFill="1" applyBorder="1"/>
    <xf numFmtId="165" fontId="7" fillId="3" borderId="9" xfId="0" applyNumberFormat="1" applyFont="1" applyFill="1" applyBorder="1"/>
    <xf numFmtId="165" fontId="7" fillId="3" borderId="10" xfId="0" applyNumberFormat="1" applyFont="1" applyFill="1" applyBorder="1"/>
    <xf numFmtId="166" fontId="11" fillId="3" borderId="0" xfId="0" applyNumberFormat="1" applyFont="1" applyFill="1"/>
    <xf numFmtId="0" fontId="25" fillId="4" borderId="0" xfId="0" applyFont="1" applyFill="1"/>
    <xf numFmtId="0" fontId="25" fillId="4" borderId="4" xfId="0" applyFont="1" applyFill="1" applyBorder="1"/>
    <xf numFmtId="0" fontId="11" fillId="0" borderId="24" xfId="0" applyFont="1" applyBorder="1" applyAlignment="1">
      <alignment horizontal="left" vertical="top" wrapText="1"/>
    </xf>
    <xf numFmtId="0" fontId="11" fillId="0" borderId="24" xfId="0" applyFont="1" applyBorder="1" applyAlignment="1">
      <alignment horizontal="left" vertical="top" shrinkToFit="1"/>
    </xf>
    <xf numFmtId="166" fontId="11" fillId="0" borderId="24" xfId="0" applyNumberFormat="1" applyFont="1" applyBorder="1" applyAlignment="1">
      <alignment horizontal="left" vertical="top" wrapText="1"/>
    </xf>
    <xf numFmtId="165" fontId="11" fillId="0" borderId="24" xfId="0" applyNumberFormat="1" applyFont="1" applyBorder="1" applyAlignment="1">
      <alignment horizontal="left" vertical="top" wrapText="1"/>
    </xf>
    <xf numFmtId="0" fontId="11" fillId="0" borderId="24" xfId="0" applyFont="1" applyBorder="1" applyAlignment="1">
      <alignment horizontal="left" vertical="top"/>
    </xf>
    <xf numFmtId="0" fontId="0" fillId="0" borderId="0" xfId="0" applyAlignment="1">
      <alignment horizontal="left" vertical="top"/>
    </xf>
    <xf numFmtId="0" fontId="12" fillId="0" borderId="0" xfId="0" applyFont="1" applyAlignment="1">
      <alignment horizontal="left" vertical="top"/>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1" fontId="11" fillId="0" borderId="24" xfId="0" applyNumberFormat="1" applyFont="1" applyBorder="1" applyAlignment="1">
      <alignment horizontal="left" vertical="top"/>
    </xf>
    <xf numFmtId="1" fontId="11" fillId="0" borderId="24" xfId="0" applyNumberFormat="1" applyFont="1" applyBorder="1" applyAlignment="1">
      <alignment horizontal="left" vertical="top" wrapText="1"/>
    </xf>
    <xf numFmtId="0" fontId="13" fillId="3" borderId="0" xfId="0" applyFont="1" applyFill="1" applyAlignment="1">
      <alignment vertical="center"/>
    </xf>
    <xf numFmtId="0" fontId="14" fillId="3" borderId="0" xfId="0" applyFont="1" applyFill="1" applyAlignment="1">
      <alignment vertical="center"/>
    </xf>
    <xf numFmtId="0" fontId="13" fillId="3" borderId="8" xfId="0" applyFont="1" applyFill="1" applyBorder="1" applyAlignment="1">
      <alignment horizontal="left" vertical="center"/>
    </xf>
    <xf numFmtId="0" fontId="24" fillId="4" borderId="0" xfId="0" applyFont="1" applyFill="1" applyAlignment="1">
      <alignment horizontal="left" vertical="center"/>
    </xf>
    <xf numFmtId="0" fontId="25" fillId="4" borderId="0" xfId="0"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9" fillId="3" borderId="0" xfId="0" applyFont="1" applyFill="1" applyAlignment="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166" fontId="8" fillId="3" borderId="0" xfId="0" applyNumberFormat="1" applyFont="1" applyFill="1" applyAlignment="1">
      <alignment horizontal="left" vertical="center"/>
    </xf>
    <xf numFmtId="165" fontId="8" fillId="3" borderId="12" xfId="0" applyNumberFormat="1" applyFont="1" applyFill="1" applyBorder="1" applyAlignment="1">
      <alignment horizontal="left" vertical="center"/>
    </xf>
    <xf numFmtId="165" fontId="8" fillId="3" borderId="0" xfId="0" applyNumberFormat="1" applyFont="1" applyFill="1" applyAlignment="1">
      <alignment horizontal="left" vertical="center"/>
    </xf>
    <xf numFmtId="165" fontId="11" fillId="0" borderId="11" xfId="0" applyNumberFormat="1" applyFont="1" applyBorder="1" applyAlignment="1">
      <alignment horizontal="center" vertical="center"/>
    </xf>
    <xf numFmtId="0" fontId="12" fillId="2" borderId="0" xfId="0" applyFont="1" applyFill="1" applyAlignment="1">
      <alignment vertical="center"/>
    </xf>
    <xf numFmtId="0" fontId="13" fillId="3" borderId="18" xfId="0" applyFont="1" applyFill="1" applyBorder="1" applyAlignment="1">
      <alignment horizontal="left" vertical="center"/>
    </xf>
    <xf numFmtId="0" fontId="14" fillId="3" borderId="0" xfId="0" applyFont="1" applyFill="1" applyAlignment="1">
      <alignment horizontal="left" vertical="center"/>
    </xf>
    <xf numFmtId="0" fontId="12" fillId="3" borderId="0" xfId="0" applyFont="1" applyFill="1" applyAlignment="1">
      <alignment horizontal="left" vertical="center"/>
    </xf>
    <xf numFmtId="0" fontId="12" fillId="3" borderId="19" xfId="0" applyFont="1" applyFill="1" applyBorder="1" applyAlignment="1">
      <alignment horizontal="left" vertical="center"/>
    </xf>
    <xf numFmtId="0" fontId="12" fillId="2" borderId="0" xfId="0" applyFont="1" applyFill="1" applyAlignment="1">
      <alignment horizontal="left" vertical="center"/>
    </xf>
    <xf numFmtId="165" fontId="11" fillId="0" borderId="8" xfId="0" applyNumberFormat="1" applyFont="1" applyBorder="1" applyAlignment="1">
      <alignment horizontal="center" vertical="center"/>
    </xf>
    <xf numFmtId="0" fontId="15" fillId="0" borderId="0" xfId="0" applyFont="1" applyAlignment="1">
      <alignment horizontal="left" vertical="center"/>
    </xf>
    <xf numFmtId="0" fontId="13" fillId="3" borderId="19" xfId="0" applyFont="1" applyFill="1" applyBorder="1" applyAlignment="1">
      <alignment horizontal="left" vertical="center"/>
    </xf>
    <xf numFmtId="0" fontId="13" fillId="3" borderId="25"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27" xfId="0" applyFont="1" applyFill="1" applyBorder="1" applyAlignment="1">
      <alignment horizontal="left" vertical="center"/>
    </xf>
    <xf numFmtId="0" fontId="24" fillId="4" borderId="0" xfId="0" applyFont="1" applyFill="1" applyAlignment="1">
      <alignment horizontal="center" vertical="center"/>
    </xf>
    <xf numFmtId="0" fontId="25" fillId="4" borderId="12" xfId="0" applyFont="1" applyFill="1" applyBorder="1" applyAlignment="1">
      <alignment horizontal="left" vertical="center"/>
    </xf>
    <xf numFmtId="0" fontId="28" fillId="0" borderId="0" xfId="0" applyFont="1" applyAlignment="1">
      <alignment horizontal="left"/>
    </xf>
    <xf numFmtId="0" fontId="11" fillId="0" borderId="7" xfId="0" applyFont="1" applyBorder="1" applyAlignment="1">
      <alignment horizontal="left" vertical="top"/>
    </xf>
    <xf numFmtId="0" fontId="11" fillId="0" borderId="5" xfId="0" applyFont="1" applyBorder="1" applyAlignment="1">
      <alignment horizontal="left" vertical="top"/>
    </xf>
    <xf numFmtId="0" fontId="11" fillId="0" borderId="5" xfId="0" applyFont="1" applyBorder="1" applyAlignment="1">
      <alignment horizontal="left" vertical="top" wrapText="1"/>
    </xf>
    <xf numFmtId="0" fontId="11" fillId="0" borderId="3" xfId="0" applyFont="1" applyBorder="1" applyAlignment="1">
      <alignment horizontal="left" vertical="top" wrapText="1"/>
    </xf>
    <xf numFmtId="0" fontId="5" fillId="0" borderId="2" xfId="0" applyFont="1" applyBorder="1" applyAlignment="1" applyProtection="1">
      <alignment horizontal="left" vertical="center" wrapText="1"/>
      <protection locked="0"/>
    </xf>
    <xf numFmtId="0" fontId="24" fillId="4" borderId="4" xfId="0" applyFont="1" applyFill="1" applyBorder="1" applyAlignment="1">
      <alignment horizontal="center" vertical="center"/>
    </xf>
    <xf numFmtId="0" fontId="11" fillId="0" borderId="4" xfId="0" applyFont="1" applyBorder="1"/>
    <xf numFmtId="0" fontId="11" fillId="0" borderId="3" xfId="0" applyFont="1" applyBorder="1"/>
    <xf numFmtId="0" fontId="12" fillId="0" borderId="0" xfId="0" applyFont="1" applyAlignment="1">
      <alignment wrapText="1"/>
    </xf>
    <xf numFmtId="165" fontId="8" fillId="3" borderId="0" xfId="0" applyNumberFormat="1" applyFont="1" applyFill="1" applyAlignment="1">
      <alignment wrapText="1"/>
    </xf>
    <xf numFmtId="165" fontId="11" fillId="3" borderId="0" xfId="0" applyNumberFormat="1" applyFont="1" applyFill="1"/>
    <xf numFmtId="165" fontId="11" fillId="0" borderId="3" xfId="5" applyNumberFormat="1" applyFont="1" applyBorder="1" applyAlignment="1">
      <alignment vertical="center"/>
    </xf>
    <xf numFmtId="165" fontId="25" fillId="4" borderId="0" xfId="0" applyNumberFormat="1" applyFont="1" applyFill="1"/>
    <xf numFmtId="165" fontId="11" fillId="0" borderId="5" xfId="5" applyNumberFormat="1" applyFont="1" applyBorder="1" applyAlignment="1">
      <alignment vertical="center"/>
    </xf>
    <xf numFmtId="165" fontId="11" fillId="0" borderId="5" xfId="5" applyNumberFormat="1" applyFont="1" applyBorder="1" applyAlignment="1">
      <alignment horizontal="right" vertical="center"/>
    </xf>
    <xf numFmtId="0" fontId="14" fillId="3" borderId="0" xfId="0" applyFont="1" applyFill="1" applyAlignment="1">
      <alignment wrapText="1"/>
    </xf>
    <xf numFmtId="0" fontId="13" fillId="3" borderId="0" xfId="0" applyFont="1" applyFill="1" applyAlignment="1">
      <alignment wrapText="1"/>
    </xf>
    <xf numFmtId="0" fontId="13" fillId="3" borderId="0" xfId="0" applyFont="1" applyFill="1" applyAlignment="1">
      <alignment horizontal="center" wrapText="1"/>
    </xf>
    <xf numFmtId="166" fontId="24" fillId="3" borderId="0" xfId="0" applyNumberFormat="1" applyFont="1" applyFill="1" applyAlignment="1">
      <alignment horizontal="center" wrapText="1"/>
    </xf>
    <xf numFmtId="165" fontId="11" fillId="0" borderId="2" xfId="5" applyNumberFormat="1" applyFont="1" applyBorder="1"/>
    <xf numFmtId="166" fontId="13" fillId="3" borderId="0" xfId="0" applyNumberFormat="1" applyFont="1" applyFill="1" applyAlignment="1">
      <alignment horizontal="center" wrapText="1"/>
    </xf>
    <xf numFmtId="0" fontId="13" fillId="3" borderId="0" xfId="0" applyFont="1" applyFill="1" applyAlignment="1">
      <alignment horizontal="right"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Alignment="1" applyProtection="1">
      <alignment horizontal="left" vertical="center"/>
      <protection locked="0"/>
    </xf>
    <xf numFmtId="0" fontId="12" fillId="0" borderId="11" xfId="0"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hidden="1"/>
    </xf>
    <xf numFmtId="0" fontId="18" fillId="0" borderId="0" xfId="0" applyFont="1" applyAlignment="1">
      <alignment horizontal="left" vertical="center"/>
    </xf>
    <xf numFmtId="0" fontId="11" fillId="0" borderId="18" xfId="0" applyFont="1" applyBorder="1" applyAlignment="1">
      <alignment horizontal="left" vertical="center"/>
    </xf>
    <xf numFmtId="0" fontId="12" fillId="0" borderId="0" xfId="0" applyFont="1" applyAlignment="1" applyProtection="1">
      <alignment horizontal="left" vertical="center"/>
      <protection locked="0"/>
      <extLst>
        <ext xmlns:xfpb="http://schemas.microsoft.com/office/spreadsheetml/2022/featurepropertybag" uri="{C7286773-470A-42A8-94C5-96B5CB345126}">
          <xfpb:xfComplement i="0"/>
        </ext>
      </extLst>
    </xf>
    <xf numFmtId="14" fontId="12" fillId="0" borderId="0" xfId="0" applyNumberFormat="1" applyFont="1" applyAlignment="1" applyProtection="1">
      <alignment horizontal="left" vertical="center"/>
      <protection locked="0"/>
    </xf>
    <xf numFmtId="0" fontId="12" fillId="0" borderId="4" xfId="0" applyFont="1" applyBorder="1" applyAlignment="1">
      <alignment horizontal="left" vertical="center"/>
    </xf>
    <xf numFmtId="0" fontId="18" fillId="0" borderId="18" xfId="0" applyFont="1" applyBorder="1" applyAlignment="1">
      <alignment horizontal="left" vertical="center"/>
    </xf>
    <xf numFmtId="0" fontId="23" fillId="0" borderId="18" xfId="0" applyFont="1" applyBorder="1" applyAlignment="1">
      <alignment horizontal="left" vertical="center"/>
    </xf>
    <xf numFmtId="0" fontId="21" fillId="0" borderId="18" xfId="0" applyFont="1" applyBorder="1" applyAlignment="1">
      <alignment horizontal="left" vertical="center"/>
    </xf>
    <xf numFmtId="165" fontId="12" fillId="0" borderId="11" xfId="0" applyNumberFormat="1" applyFont="1" applyBorder="1" applyAlignment="1">
      <alignment horizontal="center" vertical="center"/>
    </xf>
    <xf numFmtId="0" fontId="12" fillId="0" borderId="28" xfId="0" applyFont="1" applyBorder="1" applyAlignment="1">
      <alignment horizontal="center" vertical="center"/>
    </xf>
    <xf numFmtId="44" fontId="11" fillId="0" borderId="0" xfId="0" applyNumberFormat="1" applyFont="1" applyAlignment="1">
      <alignment horizontal="left" vertical="center"/>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166" fontId="5" fillId="0" borderId="14" xfId="0" applyNumberFormat="1" applyFont="1" applyBorder="1" applyAlignment="1" applyProtection="1">
      <alignment vertical="center" wrapText="1"/>
      <protection locked="0"/>
    </xf>
    <xf numFmtId="166" fontId="5" fillId="0" borderId="5" xfId="0" applyNumberFormat="1" applyFont="1" applyBorder="1" applyAlignment="1" applyProtection="1">
      <alignment vertical="center" wrapText="1"/>
      <protection locked="0"/>
    </xf>
    <xf numFmtId="165" fontId="5" fillId="0" borderId="5" xfId="5" applyNumberFormat="1" applyFont="1" applyBorder="1" applyAlignment="1" applyProtection="1">
      <alignment vertical="center"/>
      <protection locked="0"/>
    </xf>
    <xf numFmtId="0" fontId="5" fillId="0" borderId="0" xfId="0" applyFont="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vertical="center" wrapText="1"/>
      <protection locked="0"/>
    </xf>
    <xf numFmtId="166" fontId="5" fillId="0" borderId="15"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2" xfId="0" applyNumberFormat="1" applyFont="1" applyBorder="1" applyAlignment="1" applyProtection="1">
      <alignment vertical="center" wrapText="1"/>
      <protection locked="0"/>
    </xf>
    <xf numFmtId="165" fontId="5" fillId="0" borderId="2" xfId="5" applyNumberFormat="1" applyFont="1" applyBorder="1" applyAlignment="1" applyProtection="1">
      <alignment vertical="center"/>
      <protection locked="0"/>
    </xf>
    <xf numFmtId="166" fontId="5" fillId="0" borderId="13" xfId="0" applyNumberFormat="1" applyFont="1" applyBorder="1" applyAlignment="1" applyProtection="1">
      <alignment vertical="center" wrapText="1"/>
      <protection locked="0"/>
    </xf>
    <xf numFmtId="0" fontId="5" fillId="0" borderId="5" xfId="0" applyFont="1" applyBorder="1" applyAlignment="1" applyProtection="1">
      <alignment horizontal="left" vertical="center"/>
      <protection locked="0"/>
    </xf>
    <xf numFmtId="0" fontId="5" fillId="0" borderId="5" xfId="0" applyFont="1" applyBorder="1" applyAlignment="1" applyProtection="1">
      <alignment horizontal="left" vertical="center" wrapText="1" shrinkToFit="1"/>
      <protection locked="0"/>
    </xf>
    <xf numFmtId="0" fontId="5" fillId="0" borderId="5"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2" xfId="0" applyFont="1" applyBorder="1" applyAlignment="1" applyProtection="1">
      <alignment horizontal="left" vertical="center" wrapText="1" shrinkToFit="1"/>
      <protection locked="0"/>
    </xf>
    <xf numFmtId="166"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4" xfId="0" applyFont="1" applyBorder="1" applyAlignment="1" applyProtection="1">
      <alignment horizontal="left" vertical="center" wrapText="1" shrinkToFit="1"/>
      <protection locked="0"/>
    </xf>
    <xf numFmtId="0" fontId="5" fillId="0" borderId="24" xfId="0" applyFont="1" applyBorder="1" applyAlignment="1" applyProtection="1">
      <alignment horizontal="left" vertical="center" wrapText="1"/>
      <protection locked="0"/>
    </xf>
    <xf numFmtId="166" fontId="5" fillId="0" borderId="24" xfId="0" applyNumberFormat="1" applyFont="1" applyBorder="1" applyAlignment="1" applyProtection="1">
      <alignment horizontal="left" vertical="center" wrapText="1"/>
      <protection locked="0"/>
    </xf>
    <xf numFmtId="165" fontId="5" fillId="0" borderId="24" xfId="0" applyNumberFormat="1" applyFont="1" applyBorder="1" applyAlignment="1" applyProtection="1">
      <alignment horizontal="left" vertical="center"/>
      <protection locked="0"/>
    </xf>
    <xf numFmtId="165" fontId="5" fillId="0" borderId="5" xfId="0" applyNumberFormat="1" applyFont="1" applyBorder="1" applyAlignment="1" applyProtection="1">
      <alignment horizontal="left" vertical="center"/>
      <protection locked="0"/>
    </xf>
    <xf numFmtId="165" fontId="5" fillId="0" borderId="2" xfId="0" applyNumberFormat="1" applyFont="1" applyBorder="1" applyAlignment="1" applyProtection="1">
      <alignment horizontal="left" vertical="center"/>
      <protection locked="0"/>
    </xf>
    <xf numFmtId="0" fontId="10"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vertical="center"/>
    </xf>
    <xf numFmtId="166" fontId="8" fillId="3" borderId="0" xfId="0" applyNumberFormat="1" applyFont="1" applyFill="1" applyAlignment="1">
      <alignment vertical="center"/>
    </xf>
    <xf numFmtId="165" fontId="8" fillId="3" borderId="0" xfId="0" applyNumberFormat="1" applyFont="1" applyFill="1" applyAlignment="1">
      <alignment vertical="center"/>
    </xf>
    <xf numFmtId="0" fontId="14" fillId="3" borderId="0" xfId="0" applyFont="1" applyFill="1" applyAlignment="1">
      <alignment vertical="center" wrapText="1"/>
    </xf>
    <xf numFmtId="166" fontId="14" fillId="3" borderId="0" xfId="0" applyNumberFormat="1" applyFont="1" applyFill="1" applyAlignment="1">
      <alignment vertical="center" wrapText="1"/>
    </xf>
    <xf numFmtId="165" fontId="11" fillId="0" borderId="2" xfId="5" applyNumberFormat="1" applyFont="1" applyBorder="1" applyAlignment="1" applyProtection="1">
      <alignment vertical="center"/>
    </xf>
    <xf numFmtId="0" fontId="31" fillId="0" borderId="0" xfId="0" applyFont="1" applyAlignment="1">
      <alignment vertical="center"/>
    </xf>
    <xf numFmtId="0" fontId="0" fillId="0" borderId="0" xfId="0" applyAlignment="1">
      <alignment vertical="center" wrapText="1"/>
    </xf>
    <xf numFmtId="166"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9" fillId="3" borderId="0" xfId="0" applyFont="1" applyFill="1" applyAlignment="1">
      <alignment vertical="center"/>
    </xf>
    <xf numFmtId="0" fontId="22" fillId="0" borderId="0" xfId="0" applyFont="1" applyAlignment="1">
      <alignment vertical="center"/>
    </xf>
    <xf numFmtId="0" fontId="12" fillId="0" borderId="0" xfId="0" applyFont="1" applyAlignment="1">
      <alignment vertical="top"/>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left" vertical="center" shrinkToFit="1"/>
      <protection locked="0"/>
    </xf>
    <xf numFmtId="14" fontId="5" fillId="0" borderId="5" xfId="0" applyNumberFormat="1" applyFont="1" applyBorder="1" applyAlignment="1" applyProtection="1">
      <alignment horizontal="left" vertical="center"/>
      <protection locked="0"/>
    </xf>
    <xf numFmtId="14" fontId="5" fillId="0" borderId="5" xfId="0" applyNumberFormat="1" applyFont="1" applyBorder="1" applyAlignment="1" applyProtection="1">
      <alignment horizontal="left" vertical="center" wrapText="1"/>
      <protection locked="0"/>
    </xf>
    <xf numFmtId="165" fontId="5" fillId="0" borderId="5" xfId="5" applyNumberFormat="1"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65" fontId="5" fillId="0" borderId="2" xfId="5" applyNumberFormat="1" applyFont="1" applyBorder="1" applyAlignment="1" applyProtection="1">
      <alignment horizontal="left" vertical="center" wrapText="1"/>
      <protection locked="0"/>
    </xf>
    <xf numFmtId="0" fontId="5"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wrapText="1"/>
      <protection locked="0"/>
    </xf>
    <xf numFmtId="166" fontId="5" fillId="0" borderId="5" xfId="0" applyNumberFormat="1" applyFont="1" applyBorder="1" applyAlignment="1" applyProtection="1">
      <alignment horizontal="left" vertical="center"/>
      <protection locked="0"/>
    </xf>
    <xf numFmtId="166" fontId="5" fillId="0" borderId="2" xfId="0" applyNumberFormat="1" applyFont="1" applyBorder="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166" fontId="5" fillId="0" borderId="13" xfId="0" applyNumberFormat="1" applyFont="1" applyBorder="1" applyAlignment="1" applyProtection="1">
      <alignment horizontal="left" vertical="center"/>
      <protection locked="0"/>
    </xf>
    <xf numFmtId="165" fontId="5" fillId="0" borderId="13" xfId="5" applyNumberFormat="1" applyFont="1" applyBorder="1" applyAlignment="1" applyProtection="1">
      <alignment horizontal="left" vertical="center"/>
      <protection locked="0"/>
    </xf>
    <xf numFmtId="49" fontId="5" fillId="0" borderId="2" xfId="0"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3" xfId="0" applyFont="1" applyBorder="1" applyAlignment="1" applyProtection="1">
      <alignment horizontal="left" vertical="center"/>
      <protection locked="0"/>
    </xf>
    <xf numFmtId="14" fontId="5" fillId="0" borderId="13" xfId="0" applyNumberFormat="1"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34" fillId="0" borderId="40" xfId="0" applyFont="1" applyBorder="1" applyAlignment="1" applyProtection="1">
      <alignment horizontal="left" vertical="center" wrapText="1" shrinkToFit="1"/>
      <protection locked="0"/>
    </xf>
    <xf numFmtId="0" fontId="34" fillId="0" borderId="5" xfId="0" applyFont="1" applyBorder="1" applyAlignment="1" applyProtection="1">
      <alignment horizontal="left" vertical="center" wrapText="1" shrinkToFit="1"/>
      <protection locked="0"/>
    </xf>
    <xf numFmtId="0" fontId="34" fillId="0" borderId="2" xfId="0" applyFont="1" applyBorder="1" applyAlignment="1" applyProtection="1">
      <alignment horizontal="left" vertical="center" wrapText="1" shrinkToFit="1"/>
      <protection locked="0"/>
    </xf>
    <xf numFmtId="0" fontId="18" fillId="0" borderId="5" xfId="0" applyFont="1" applyBorder="1" applyAlignment="1" applyProtection="1">
      <alignment horizontal="left" vertical="center" wrapText="1" shrinkToFit="1"/>
      <protection locked="0"/>
    </xf>
    <xf numFmtId="0" fontId="18" fillId="0" borderId="2" xfId="0" applyFont="1" applyBorder="1" applyAlignment="1" applyProtection="1">
      <alignment horizontal="left" vertical="center" wrapText="1" shrinkToFit="1"/>
      <protection locked="0"/>
    </xf>
    <xf numFmtId="0" fontId="18" fillId="0" borderId="24" xfId="0" applyFont="1" applyBorder="1" applyAlignment="1" applyProtection="1">
      <alignment horizontal="left" vertical="center" wrapText="1" shrinkToFit="1"/>
      <protection locked="0"/>
    </xf>
    <xf numFmtId="0" fontId="35" fillId="3" borderId="0" xfId="0" applyFont="1" applyFill="1" applyAlignment="1">
      <alignment wrapText="1"/>
    </xf>
    <xf numFmtId="0" fontId="18" fillId="0" borderId="5"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35" fillId="3" borderId="0" xfId="0" applyFont="1" applyFill="1" applyAlignment="1">
      <alignment vertical="center" wrapText="1"/>
    </xf>
    <xf numFmtId="0" fontId="9" fillId="3" borderId="18" xfId="0" applyFont="1" applyFill="1" applyBorder="1" applyAlignment="1">
      <alignment horizontal="left" vertical="center"/>
    </xf>
    <xf numFmtId="0" fontId="5" fillId="0" borderId="18" xfId="0" applyFont="1" applyBorder="1" applyAlignment="1">
      <alignment horizontal="left" vertical="center"/>
    </xf>
    <xf numFmtId="0" fontId="38" fillId="0" borderId="0" xfId="0" applyFont="1" applyAlignment="1">
      <alignment horizontal="left" vertical="center"/>
    </xf>
    <xf numFmtId="0" fontId="5" fillId="0" borderId="19" xfId="0" applyFont="1" applyBorder="1" applyAlignment="1">
      <alignment horizontal="left" vertical="center"/>
    </xf>
    <xf numFmtId="0" fontId="36" fillId="0" borderId="0" xfId="4" applyFont="1" applyAlignment="1">
      <alignment horizontal="left" vertical="center"/>
    </xf>
    <xf numFmtId="0" fontId="0" fillId="6" borderId="0" xfId="0" applyFill="1"/>
    <xf numFmtId="0" fontId="30" fillId="0" borderId="18"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165" fontId="11" fillId="0" borderId="0" xfId="0" applyNumberFormat="1" applyFont="1" applyAlignment="1">
      <alignment horizontal="center" vertical="center"/>
    </xf>
    <xf numFmtId="165"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left" vertical="center"/>
    </xf>
    <xf numFmtId="0" fontId="36" fillId="0" borderId="0" xfId="4" applyFont="1" applyBorder="1" applyAlignment="1">
      <alignment horizontal="left" vertical="center"/>
    </xf>
    <xf numFmtId="0" fontId="40" fillId="0" borderId="0" xfId="0" applyFont="1"/>
    <xf numFmtId="166" fontId="20" fillId="3" borderId="0" xfId="0" applyNumberFormat="1" applyFont="1" applyFill="1" applyAlignment="1">
      <alignment horizontal="left" vertical="center"/>
    </xf>
    <xf numFmtId="0" fontId="5" fillId="0" borderId="2" xfId="0" applyFont="1" applyBorder="1" applyAlignment="1" applyProtection="1">
      <alignment horizontal="right" vertical="center" wrapText="1"/>
      <protection locked="0"/>
    </xf>
    <xf numFmtId="166" fontId="20" fillId="3" borderId="0" xfId="0" applyNumberFormat="1" applyFont="1" applyFill="1" applyAlignment="1">
      <alignment horizontal="right"/>
    </xf>
    <xf numFmtId="166" fontId="20" fillId="3" borderId="0" xfId="0" applyNumberFormat="1" applyFont="1" applyFill="1" applyAlignment="1">
      <alignment horizontal="right" wrapText="1"/>
    </xf>
    <xf numFmtId="166" fontId="20" fillId="6" borderId="0" xfId="0" applyNumberFormat="1" applyFont="1" applyFill="1" applyAlignment="1">
      <alignment horizontal="right" wrapText="1"/>
    </xf>
    <xf numFmtId="165" fontId="11" fillId="0" borderId="0" xfId="5" applyNumberFormat="1" applyFont="1" applyBorder="1" applyAlignment="1">
      <alignment vertical="center"/>
    </xf>
    <xf numFmtId="166" fontId="41" fillId="3" borderId="0" xfId="0" applyNumberFormat="1" applyFont="1" applyFill="1" applyAlignment="1">
      <alignment vertical="center"/>
    </xf>
    <xf numFmtId="0" fontId="13" fillId="3" borderId="0" xfId="0" applyFont="1" applyFill="1" applyAlignment="1">
      <alignment horizontal="center" vertical="center" wrapText="1"/>
    </xf>
    <xf numFmtId="0" fontId="42" fillId="0" borderId="0" xfId="0" applyFont="1" applyAlignment="1">
      <alignment vertical="center"/>
    </xf>
    <xf numFmtId="0" fontId="43" fillId="0" borderId="0" xfId="0" applyFont="1" applyAlignment="1">
      <alignment vertical="center"/>
    </xf>
    <xf numFmtId="0" fontId="42"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horizontal="left" vertical="top"/>
    </xf>
    <xf numFmtId="0" fontId="43" fillId="0" borderId="0" xfId="0" applyFont="1"/>
    <xf numFmtId="0" fontId="42" fillId="0" borderId="0" xfId="0" applyFont="1"/>
    <xf numFmtId="0" fontId="11" fillId="0" borderId="0" xfId="0" applyFont="1" applyAlignment="1">
      <alignment horizontal="center" vertical="center"/>
    </xf>
    <xf numFmtId="0" fontId="11" fillId="5" borderId="51" xfId="0" applyFont="1" applyFill="1" applyBorder="1" applyAlignment="1">
      <alignment horizontal="left" vertical="center"/>
    </xf>
    <xf numFmtId="0" fontId="11" fillId="5" borderId="52" xfId="0" applyFont="1" applyFill="1" applyBorder="1" applyAlignment="1">
      <alignment horizontal="left" vertical="center"/>
    </xf>
    <xf numFmtId="0" fontId="11" fillId="5" borderId="17" xfId="0" applyFont="1" applyFill="1" applyBorder="1" applyAlignment="1">
      <alignment horizontal="left" vertical="center"/>
    </xf>
    <xf numFmtId="0" fontId="11" fillId="5" borderId="23" xfId="0" applyFont="1" applyFill="1" applyBorder="1" applyAlignment="1">
      <alignment horizontal="left" vertical="center"/>
    </xf>
    <xf numFmtId="0" fontId="11" fillId="0" borderId="43" xfId="0" applyFont="1" applyBorder="1" applyAlignment="1">
      <alignment horizontal="center" vertical="center"/>
    </xf>
    <xf numFmtId="165" fontId="11" fillId="0" borderId="57" xfId="0" applyNumberFormat="1" applyFont="1" applyBorder="1" applyAlignment="1">
      <alignment horizontal="center" vertical="center"/>
    </xf>
    <xf numFmtId="165" fontId="11" fillId="0" borderId="58" xfId="0" applyNumberFormat="1" applyFont="1" applyBorder="1" applyAlignment="1">
      <alignment horizontal="center" vertical="center"/>
    </xf>
    <xf numFmtId="165" fontId="12" fillId="0" borderId="58" xfId="0" applyNumberFormat="1" applyFont="1" applyBorder="1" applyAlignment="1">
      <alignment horizontal="center" vertical="center"/>
    </xf>
    <xf numFmtId="165" fontId="12" fillId="0" borderId="59" xfId="0" applyNumberFormat="1" applyFont="1" applyBorder="1" applyAlignment="1">
      <alignment horizontal="center" vertical="center"/>
    </xf>
    <xf numFmtId="0" fontId="11" fillId="0" borderId="59" xfId="0" applyFont="1" applyBorder="1" applyAlignment="1">
      <alignment horizontal="center" vertical="center"/>
    </xf>
    <xf numFmtId="0" fontId="12" fillId="0" borderId="58" xfId="0" applyFont="1" applyBorder="1" applyAlignment="1">
      <alignment horizontal="left" vertical="center"/>
    </xf>
    <xf numFmtId="0" fontId="12" fillId="0" borderId="59"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1" fillId="0" borderId="69" xfId="0" applyFont="1" applyBorder="1" applyAlignment="1">
      <alignment horizontal="center" vertical="center"/>
    </xf>
    <xf numFmtId="0" fontId="11" fillId="0" borderId="4" xfId="0" applyFont="1" applyBorder="1" applyAlignment="1">
      <alignment horizontal="center" vertical="center"/>
    </xf>
    <xf numFmtId="0" fontId="11" fillId="0" borderId="55" xfId="0" applyFont="1" applyBorder="1" applyAlignment="1">
      <alignment horizontal="left" vertical="center" wrapText="1"/>
    </xf>
    <xf numFmtId="0" fontId="11" fillId="0" borderId="63" xfId="0" applyFont="1" applyBorder="1" applyAlignment="1">
      <alignment horizontal="left" vertical="center" wrapText="1"/>
    </xf>
    <xf numFmtId="0" fontId="44" fillId="0" borderId="18" xfId="0" applyFont="1" applyBorder="1" applyAlignment="1">
      <alignment horizontal="left" vertical="center"/>
    </xf>
    <xf numFmtId="165" fontId="11" fillId="0" borderId="0" xfId="5" applyNumberFormat="1" applyFont="1" applyBorder="1" applyAlignment="1" applyProtection="1">
      <alignment horizontal="left" vertical="center"/>
      <protection hidden="1"/>
    </xf>
    <xf numFmtId="165" fontId="12" fillId="0" borderId="0" xfId="0" applyNumberFormat="1" applyFont="1" applyAlignment="1">
      <alignment horizontal="left" vertical="center"/>
    </xf>
    <xf numFmtId="0" fontId="12"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3" fillId="3" borderId="20" xfId="0" applyFont="1" applyFill="1" applyBorder="1" applyAlignment="1">
      <alignment vertical="center"/>
    </xf>
    <xf numFmtId="0" fontId="13" fillId="3" borderId="21" xfId="0" applyFont="1" applyFill="1" applyBorder="1" applyAlignment="1">
      <alignment vertical="center"/>
    </xf>
    <xf numFmtId="0" fontId="14" fillId="3" borderId="21" xfId="0" applyFont="1" applyFill="1" applyBorder="1" applyAlignment="1">
      <alignment vertical="center"/>
    </xf>
    <xf numFmtId="0" fontId="12" fillId="3" borderId="21" xfId="0" applyFont="1" applyFill="1" applyBorder="1" applyAlignment="1">
      <alignment vertical="center"/>
    </xf>
    <xf numFmtId="0" fontId="12" fillId="3" borderId="22" xfId="0" applyFont="1" applyFill="1" applyBorder="1" applyAlignment="1">
      <alignment vertical="center"/>
    </xf>
    <xf numFmtId="0" fontId="48" fillId="0" borderId="0" xfId="0" applyFont="1" applyAlignment="1">
      <alignment vertical="center"/>
    </xf>
    <xf numFmtId="0" fontId="49" fillId="0" borderId="0" xfId="0" applyFont="1" applyAlignment="1">
      <alignment horizontal="left" vertical="center"/>
    </xf>
    <xf numFmtId="0" fontId="49" fillId="0" borderId="0" xfId="0" applyFont="1" applyAlignment="1">
      <alignment horizontal="left" vertical="top"/>
    </xf>
    <xf numFmtId="0" fontId="48" fillId="0" borderId="0" xfId="0" applyFont="1"/>
    <xf numFmtId="0" fontId="49" fillId="0" borderId="0" xfId="0" applyFont="1"/>
    <xf numFmtId="0" fontId="50" fillId="0" borderId="0" xfId="0" applyFont="1" applyAlignment="1">
      <alignment horizontal="left" vertical="center"/>
    </xf>
    <xf numFmtId="0" fontId="51" fillId="0" borderId="0" xfId="0" applyFont="1" applyAlignment="1">
      <alignment vertical="center"/>
    </xf>
    <xf numFmtId="0" fontId="51" fillId="0" borderId="0" xfId="0" applyFont="1" applyAlignment="1">
      <alignment vertical="center" wrapText="1"/>
    </xf>
    <xf numFmtId="166" fontId="51" fillId="0" borderId="0" xfId="0" applyNumberFormat="1" applyFont="1" applyAlignment="1">
      <alignment vertical="center"/>
    </xf>
    <xf numFmtId="165" fontId="51" fillId="0" borderId="0" xfId="0" applyNumberFormat="1" applyFont="1" applyAlignment="1">
      <alignment vertical="center"/>
    </xf>
    <xf numFmtId="0" fontId="2" fillId="0" borderId="21" xfId="2" applyBorder="1"/>
    <xf numFmtId="0" fontId="52" fillId="8" borderId="16" xfId="0" applyFont="1" applyFill="1" applyBorder="1"/>
    <xf numFmtId="0" fontId="12" fillId="8" borderId="17" xfId="0" applyFont="1" applyFill="1" applyBorder="1" applyAlignment="1">
      <alignment horizontal="left" vertical="center"/>
    </xf>
    <xf numFmtId="0" fontId="12" fillId="8" borderId="23" xfId="0" applyFont="1" applyFill="1" applyBorder="1" applyAlignment="1">
      <alignment horizontal="left" vertical="center"/>
    </xf>
    <xf numFmtId="0" fontId="52" fillId="8" borderId="18" xfId="0" applyFont="1" applyFill="1" applyBorder="1"/>
    <xf numFmtId="0" fontId="12" fillId="8" borderId="0" xfId="0" applyFont="1" applyFill="1" applyAlignment="1">
      <alignment horizontal="left" vertical="center"/>
    </xf>
    <xf numFmtId="0" fontId="12" fillId="8" borderId="19" xfId="0" applyFont="1" applyFill="1" applyBorder="1" applyAlignment="1">
      <alignment horizontal="left" vertical="center"/>
    </xf>
    <xf numFmtId="0" fontId="53" fillId="0" borderId="0" xfId="0" applyFont="1" applyAlignment="1">
      <alignment horizontal="left" vertical="center"/>
    </xf>
    <xf numFmtId="0" fontId="47" fillId="0" borderId="0" xfId="0" applyFont="1"/>
    <xf numFmtId="165" fontId="11" fillId="0" borderId="43" xfId="5" applyNumberFormat="1" applyFont="1" applyBorder="1" applyAlignment="1">
      <alignment vertical="center"/>
    </xf>
    <xf numFmtId="165" fontId="11" fillId="0" borderId="12" xfId="5" applyNumberFormat="1" applyFont="1" applyBorder="1" applyAlignment="1">
      <alignment vertical="center"/>
    </xf>
    <xf numFmtId="165" fontId="7" fillId="3" borderId="0" xfId="0" applyNumberFormat="1" applyFont="1" applyFill="1"/>
    <xf numFmtId="3" fontId="12" fillId="0" borderId="0" xfId="0" applyNumberFormat="1" applyFont="1" applyAlignment="1">
      <alignment horizontal="left" vertical="center"/>
    </xf>
    <xf numFmtId="0" fontId="54" fillId="0" borderId="0" xfId="0" applyFont="1"/>
    <xf numFmtId="0" fontId="11" fillId="0" borderId="40" xfId="0" applyFont="1" applyBorder="1" applyAlignment="1">
      <alignment vertical="top" wrapText="1"/>
    </xf>
    <xf numFmtId="0" fontId="9" fillId="3" borderId="16" xfId="0" applyFont="1" applyFill="1" applyBorder="1" applyAlignment="1">
      <alignment horizontal="left" vertical="center"/>
    </xf>
    <xf numFmtId="44" fontId="30" fillId="0" borderId="0" xfId="0" applyNumberFormat="1" applyFont="1" applyAlignment="1">
      <alignment horizontal="left" vertical="center"/>
    </xf>
    <xf numFmtId="0" fontId="12" fillId="6" borderId="0" xfId="0" applyFont="1" applyFill="1"/>
    <xf numFmtId="0" fontId="39" fillId="0" borderId="18" xfId="0" applyFont="1" applyBorder="1"/>
    <xf numFmtId="0" fontId="0" fillId="0" borderId="19" xfId="0" applyBorder="1"/>
    <xf numFmtId="0" fontId="13" fillId="7" borderId="18" xfId="2" applyFont="1" applyFill="1" applyBorder="1"/>
    <xf numFmtId="0" fontId="13" fillId="7" borderId="0" xfId="2" applyFont="1" applyFill="1"/>
    <xf numFmtId="0" fontId="13" fillId="7" borderId="19" xfId="2" applyFont="1" applyFill="1" applyBorder="1"/>
    <xf numFmtId="0" fontId="5" fillId="0" borderId="18" xfId="2" applyFont="1" applyBorder="1"/>
    <xf numFmtId="0" fontId="2" fillId="0" borderId="0" xfId="2"/>
    <xf numFmtId="0" fontId="2" fillId="0" borderId="19" xfId="2" applyBorder="1"/>
    <xf numFmtId="0" fontId="2" fillId="0" borderId="20" xfId="2" applyBorder="1"/>
    <xf numFmtId="0" fontId="2" fillId="0" borderId="22" xfId="2" applyBorder="1"/>
    <xf numFmtId="0" fontId="5" fillId="3" borderId="17" xfId="0" applyFont="1" applyFill="1" applyBorder="1" applyAlignment="1">
      <alignment horizontal="left" vertical="center"/>
    </xf>
    <xf numFmtId="0" fontId="38" fillId="3" borderId="17" xfId="0" applyFont="1" applyFill="1" applyBorder="1" applyAlignment="1">
      <alignment horizontal="left" vertical="center"/>
    </xf>
    <xf numFmtId="0" fontId="5" fillId="3" borderId="23" xfId="0" applyFont="1" applyFill="1" applyBorder="1" applyAlignment="1">
      <alignment horizontal="left" vertical="center"/>
    </xf>
    <xf numFmtId="0" fontId="33" fillId="0" borderId="0" xfId="4" applyFont="1" applyFill="1" applyAlignment="1">
      <alignment vertical="center"/>
    </xf>
    <xf numFmtId="0" fontId="10" fillId="3" borderId="17" xfId="0" applyFont="1" applyFill="1" applyBorder="1" applyAlignment="1">
      <alignment horizontal="left" vertical="center"/>
    </xf>
    <xf numFmtId="0" fontId="6" fillId="3" borderId="17" xfId="0" applyFont="1" applyFill="1" applyBorder="1" applyAlignment="1">
      <alignment horizontal="left" vertical="center"/>
    </xf>
    <xf numFmtId="0" fontId="9" fillId="3" borderId="23" xfId="0" applyFont="1" applyFill="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38" fillId="0" borderId="21" xfId="0" applyFont="1" applyBorder="1" applyAlignment="1">
      <alignment horizontal="left" vertical="center"/>
    </xf>
    <xf numFmtId="0" fontId="5" fillId="0" borderId="22" xfId="0" applyFont="1" applyBorder="1" applyAlignment="1">
      <alignment horizontal="left" vertical="center"/>
    </xf>
    <xf numFmtId="0" fontId="9" fillId="3" borderId="73" xfId="0" applyFont="1" applyFill="1" applyBorder="1" applyAlignment="1">
      <alignment horizontal="left" vertical="center"/>
    </xf>
    <xf numFmtId="0" fontId="36" fillId="0" borderId="21" xfId="4" applyFont="1" applyBorder="1" applyAlignment="1">
      <alignment horizontal="left" vertical="center"/>
    </xf>
    <xf numFmtId="0" fontId="11" fillId="0" borderId="40" xfId="0" applyFont="1" applyBorder="1" applyAlignment="1">
      <alignment horizontal="left" vertical="top"/>
    </xf>
    <xf numFmtId="0" fontId="12" fillId="0" borderId="12" xfId="0" applyFont="1" applyBorder="1" applyAlignment="1">
      <alignment horizontal="left" vertical="center"/>
    </xf>
    <xf numFmtId="0" fontId="0" fillId="0" borderId="75" xfId="0" applyBorder="1" applyAlignment="1">
      <alignment vertical="center"/>
    </xf>
    <xf numFmtId="0" fontId="5" fillId="0" borderId="0" xfId="0" applyFont="1" applyAlignment="1">
      <alignment wrapText="1"/>
    </xf>
    <xf numFmtId="0" fontId="57" fillId="3" borderId="16" xfId="0" applyFont="1" applyFill="1" applyBorder="1" applyAlignment="1">
      <alignment horizontal="left" vertical="center" wrapText="1"/>
    </xf>
    <xf numFmtId="0" fontId="6" fillId="6" borderId="17" xfId="0" applyFont="1" applyFill="1" applyBorder="1" applyAlignment="1">
      <alignment horizontal="left" vertical="center"/>
    </xf>
    <xf numFmtId="0" fontId="9" fillId="6" borderId="23" xfId="0" applyFont="1" applyFill="1" applyBorder="1" applyAlignment="1">
      <alignment horizontal="left" vertical="center"/>
    </xf>
    <xf numFmtId="0" fontId="5" fillId="3" borderId="0" xfId="0" applyFont="1" applyFill="1" applyAlignment="1">
      <alignment wrapText="1"/>
    </xf>
    <xf numFmtId="0" fontId="56" fillId="3" borderId="0" xfId="0" applyFont="1" applyFill="1" applyAlignment="1">
      <alignment horizontal="right"/>
    </xf>
    <xf numFmtId="165" fontId="5" fillId="0" borderId="0" xfId="0" applyNumberFormat="1" applyFont="1" applyAlignment="1">
      <alignment wrapText="1"/>
    </xf>
    <xf numFmtId="0" fontId="12" fillId="0" borderId="12" xfId="0" applyFont="1" applyBorder="1" applyAlignment="1" applyProtection="1">
      <alignment horizontal="left" vertical="center"/>
      <protection locked="0"/>
    </xf>
    <xf numFmtId="0" fontId="13" fillId="3" borderId="8" xfId="0" applyFont="1" applyFill="1" applyBorder="1" applyAlignment="1">
      <alignment vertical="center"/>
    </xf>
    <xf numFmtId="0" fontId="13" fillId="3" borderId="9" xfId="0" applyFont="1" applyFill="1" applyBorder="1" applyAlignment="1">
      <alignment vertical="center"/>
    </xf>
    <xf numFmtId="0" fontId="14" fillId="3" borderId="9" xfId="0" applyFont="1" applyFill="1" applyBorder="1" applyAlignment="1">
      <alignment vertical="center"/>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0" borderId="11" xfId="0" applyFont="1" applyBorder="1" applyAlignment="1">
      <alignment horizontal="left" vertical="center"/>
    </xf>
    <xf numFmtId="3" fontId="12" fillId="0" borderId="0" xfId="0" applyNumberFormat="1" applyFont="1" applyAlignment="1" applyProtection="1">
      <alignment horizontal="left" vertical="center"/>
      <protection locked="0"/>
    </xf>
    <xf numFmtId="0" fontId="23" fillId="0" borderId="0" xfId="0" applyFont="1" applyAlignment="1">
      <alignment horizontal="left" vertical="center"/>
    </xf>
    <xf numFmtId="165" fontId="0" fillId="0" borderId="12" xfId="5" applyNumberFormat="1" applyFont="1" applyBorder="1" applyAlignment="1" applyProtection="1">
      <alignment horizontal="left" vertical="center"/>
      <protection hidden="1"/>
    </xf>
    <xf numFmtId="0" fontId="23" fillId="0" borderId="12" xfId="0" applyFont="1" applyBorder="1" applyAlignment="1">
      <alignment horizontal="left" vertical="center"/>
    </xf>
    <xf numFmtId="0" fontId="11" fillId="0" borderId="11" xfId="0" applyFont="1" applyBorder="1" applyAlignment="1" applyProtection="1">
      <alignment horizontal="left" vertical="center"/>
      <protection locked="0"/>
    </xf>
    <xf numFmtId="0" fontId="12" fillId="0" borderId="0" xfId="0" applyFont="1" applyAlignment="1">
      <alignment horizontal="left" vertical="center" wrapText="1"/>
    </xf>
    <xf numFmtId="0" fontId="5" fillId="0" borderId="0" xfId="0" applyFont="1" applyAlignment="1" applyProtection="1">
      <alignment horizontal="left" vertical="center"/>
      <protection locked="0"/>
    </xf>
    <xf numFmtId="165" fontId="6" fillId="0" borderId="0" xfId="0" applyNumberFormat="1" applyFont="1" applyAlignment="1">
      <alignment horizontal="left" vertical="center"/>
    </xf>
    <xf numFmtId="165" fontId="6" fillId="0" borderId="12" xfId="0" applyNumberFormat="1" applyFont="1" applyBorder="1" applyAlignment="1">
      <alignment horizontal="left" vertical="center"/>
    </xf>
    <xf numFmtId="0" fontId="23" fillId="0" borderId="11" xfId="0" applyFont="1" applyBorder="1" applyAlignment="1">
      <alignment horizontal="left" vertical="center"/>
    </xf>
    <xf numFmtId="0" fontId="13" fillId="3" borderId="77" xfId="0" applyFont="1" applyFill="1" applyBorder="1" applyAlignment="1">
      <alignment horizontal="left" vertical="center"/>
    </xf>
    <xf numFmtId="0" fontId="13" fillId="3" borderId="78" xfId="0" applyFont="1" applyFill="1" applyBorder="1" applyAlignment="1">
      <alignment horizontal="left" vertical="center"/>
    </xf>
    <xf numFmtId="0" fontId="14" fillId="3" borderId="78" xfId="0" applyFont="1" applyFill="1" applyBorder="1" applyAlignment="1">
      <alignment horizontal="left" vertical="center"/>
    </xf>
    <xf numFmtId="0" fontId="12" fillId="3" borderId="78" xfId="0" applyFont="1" applyFill="1" applyBorder="1" applyAlignment="1">
      <alignment horizontal="left" vertical="center"/>
    </xf>
    <xf numFmtId="0" fontId="12" fillId="3" borderId="79" xfId="0" applyFont="1" applyFill="1" applyBorder="1" applyAlignment="1">
      <alignment horizontal="left" vertical="center"/>
    </xf>
    <xf numFmtId="0" fontId="5" fillId="0" borderId="0" xfId="0" applyFont="1" applyAlignment="1" applyProtection="1">
      <alignment wrapText="1"/>
      <protection locked="0"/>
    </xf>
    <xf numFmtId="2" fontId="5" fillId="0" borderId="0" xfId="0" applyNumberFormat="1" applyFont="1" applyAlignment="1" applyProtection="1">
      <alignment wrapText="1"/>
      <protection locked="0"/>
    </xf>
    <xf numFmtId="0" fontId="12" fillId="0" borderId="6" xfId="0" applyFont="1" applyBorder="1" applyAlignment="1" applyProtection="1">
      <alignment horizontal="left" vertical="center"/>
      <protection locked="0"/>
    </xf>
    <xf numFmtId="0" fontId="12" fillId="0" borderId="74" xfId="0" applyFont="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29" fillId="3" borderId="16" xfId="0" applyFont="1" applyFill="1" applyBorder="1" applyAlignment="1">
      <alignment horizontal="left" vertical="center" wrapText="1" indent="2"/>
    </xf>
    <xf numFmtId="0" fontId="29" fillId="3" borderId="17" xfId="0" applyFont="1" applyFill="1" applyBorder="1" applyAlignment="1">
      <alignment horizontal="left" vertical="center" indent="2"/>
    </xf>
    <xf numFmtId="0" fontId="29" fillId="3" borderId="18" xfId="0" applyFont="1" applyFill="1" applyBorder="1" applyAlignment="1">
      <alignment horizontal="left" vertical="center" indent="2"/>
    </xf>
    <xf numFmtId="0" fontId="29" fillId="3" borderId="0" xfId="0" applyFont="1" applyFill="1" applyAlignment="1">
      <alignment horizontal="left" vertical="center" indent="2"/>
    </xf>
    <xf numFmtId="0" fontId="29" fillId="3" borderId="20" xfId="0" applyFont="1" applyFill="1" applyBorder="1" applyAlignment="1">
      <alignment horizontal="left" vertical="center" indent="2"/>
    </xf>
    <xf numFmtId="0" fontId="29" fillId="3" borderId="21" xfId="0" applyFont="1" applyFill="1" applyBorder="1" applyAlignment="1">
      <alignment horizontal="left" vertical="center" indent="2"/>
    </xf>
    <xf numFmtId="0" fontId="5" fillId="0" borderId="17" xfId="0" applyFont="1" applyBorder="1" applyAlignment="1">
      <alignment horizontal="left" vertical="center" wrapText="1"/>
    </xf>
    <xf numFmtId="0" fontId="18" fillId="0" borderId="25" xfId="0" applyFont="1" applyBorder="1" applyAlignment="1" applyProtection="1">
      <alignment horizontal="left" vertical="center"/>
      <protection locked="0"/>
    </xf>
    <xf numFmtId="0" fontId="18" fillId="0" borderId="26" xfId="0"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11" fillId="0" borderId="38"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39" xfId="0" applyFont="1" applyBorder="1" applyAlignment="1">
      <alignment horizontal="left" vertical="center"/>
    </xf>
    <xf numFmtId="165" fontId="11" fillId="0" borderId="13" xfId="0" applyNumberFormat="1" applyFont="1" applyBorder="1" applyAlignment="1">
      <alignment horizontal="center" vertical="center"/>
    </xf>
    <xf numFmtId="165" fontId="11" fillId="0" borderId="70" xfId="0" applyNumberFormat="1" applyFont="1" applyBorder="1" applyAlignment="1">
      <alignment horizontal="center" vertical="center"/>
    </xf>
    <xf numFmtId="0" fontId="44" fillId="0" borderId="18" xfId="0" applyFont="1" applyBorder="1" applyAlignment="1">
      <alignment horizontal="left" vertical="center" wrapText="1"/>
    </xf>
    <xf numFmtId="0" fontId="44" fillId="0" borderId="0" xfId="0" applyFont="1" applyAlignment="1">
      <alignment horizontal="left" vertical="center" wrapText="1"/>
    </xf>
    <xf numFmtId="0" fontId="44" fillId="0" borderId="12" xfId="0" applyFont="1" applyBorder="1" applyAlignment="1">
      <alignment horizontal="left" vertical="center" wrapText="1"/>
    </xf>
    <xf numFmtId="0" fontId="12" fillId="0" borderId="31" xfId="0" applyFont="1" applyBorder="1" applyAlignment="1" applyProtection="1">
      <alignment horizontal="left" vertical="center"/>
      <protection locked="0"/>
    </xf>
    <xf numFmtId="0" fontId="12" fillId="0" borderId="30"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33" xfId="0" applyFont="1" applyBorder="1" applyAlignment="1" applyProtection="1">
      <alignment horizontal="left" vertical="center"/>
      <protection locked="0"/>
    </xf>
    <xf numFmtId="0" fontId="12" fillId="0" borderId="34"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0" xfId="0" applyFont="1" applyAlignment="1">
      <alignment horizontal="right" vertical="center"/>
    </xf>
    <xf numFmtId="14" fontId="12" fillId="0" borderId="25" xfId="0" applyNumberFormat="1" applyFont="1" applyBorder="1" applyAlignment="1" applyProtection="1">
      <alignment horizontal="left" vertical="center"/>
      <protection locked="0"/>
    </xf>
    <xf numFmtId="14" fontId="12" fillId="0" borderId="37" xfId="0" applyNumberFormat="1" applyFont="1" applyBorder="1" applyAlignment="1" applyProtection="1">
      <alignment horizontal="left" vertical="center"/>
      <protection locked="0"/>
    </xf>
    <xf numFmtId="0" fontId="11" fillId="5" borderId="16" xfId="0" applyFont="1" applyFill="1" applyBorder="1" applyAlignment="1">
      <alignment horizontal="left" vertical="center"/>
    </xf>
    <xf numFmtId="0" fontId="11" fillId="5" borderId="17" xfId="0" applyFont="1" applyFill="1" applyBorder="1" applyAlignment="1">
      <alignment horizontal="left" vertical="center"/>
    </xf>
    <xf numFmtId="0" fontId="11" fillId="5" borderId="23" xfId="0" applyFont="1" applyFill="1" applyBorder="1" applyAlignment="1">
      <alignment horizontal="left" vertical="center"/>
    </xf>
    <xf numFmtId="0" fontId="11" fillId="0" borderId="72" xfId="0" applyFont="1" applyBorder="1" applyAlignment="1">
      <alignment horizontal="center" vertical="center"/>
    </xf>
    <xf numFmtId="0" fontId="11" fillId="0" borderId="55" xfId="0" applyFont="1" applyBorder="1" applyAlignment="1">
      <alignment horizontal="center" vertical="center"/>
    </xf>
    <xf numFmtId="165" fontId="11" fillId="0" borderId="11" xfId="0" applyNumberFormat="1" applyFont="1" applyBorder="1" applyAlignment="1">
      <alignment horizontal="center" vertical="center"/>
    </xf>
    <xf numFmtId="165" fontId="11" fillId="0" borderId="61" xfId="0" applyNumberFormat="1" applyFont="1" applyBorder="1" applyAlignment="1">
      <alignment horizontal="center" vertical="center"/>
    </xf>
    <xf numFmtId="0" fontId="11" fillId="0" borderId="56" xfId="0" applyFont="1" applyBorder="1" applyAlignment="1">
      <alignment horizontal="center" vertical="center"/>
    </xf>
    <xf numFmtId="0" fontId="12" fillId="0" borderId="50" xfId="0" applyFont="1" applyBorder="1" applyAlignment="1">
      <alignment horizontal="center" vertical="center"/>
    </xf>
    <xf numFmtId="165" fontId="11" fillId="0" borderId="0" xfId="0" applyNumberFormat="1" applyFont="1" applyAlignment="1">
      <alignment horizontal="center" vertical="center"/>
    </xf>
    <xf numFmtId="0" fontId="12" fillId="0" borderId="64" xfId="0" applyFont="1" applyBorder="1" applyAlignment="1">
      <alignment horizontal="left" vertical="center" wrapText="1"/>
    </xf>
    <xf numFmtId="0" fontId="12" fillId="0" borderId="49" xfId="0" applyFont="1" applyBorder="1" applyAlignment="1">
      <alignment horizontal="left" vertical="center" wrapText="1"/>
    </xf>
    <xf numFmtId="0" fontId="12" fillId="0" borderId="68" xfId="0" applyFont="1" applyBorder="1" applyAlignment="1">
      <alignment horizontal="left" vertical="center" wrapText="1"/>
    </xf>
    <xf numFmtId="0" fontId="11" fillId="0" borderId="64" xfId="0" applyFont="1" applyBorder="1" applyAlignment="1">
      <alignment horizontal="left" vertical="center"/>
    </xf>
    <xf numFmtId="0" fontId="11" fillId="0" borderId="49" xfId="0" applyFont="1" applyBorder="1" applyAlignment="1">
      <alignment horizontal="left" vertical="center"/>
    </xf>
    <xf numFmtId="0" fontId="11" fillId="0" borderId="45" xfId="0" applyFont="1" applyBorder="1" applyAlignment="1">
      <alignment horizontal="left" vertical="center"/>
    </xf>
    <xf numFmtId="0" fontId="11" fillId="0" borderId="65" xfId="0" applyFont="1" applyBorder="1" applyAlignment="1">
      <alignment horizontal="left" vertical="center"/>
    </xf>
    <xf numFmtId="0" fontId="11" fillId="0" borderId="50" xfId="0" applyFont="1" applyBorder="1" applyAlignment="1">
      <alignment horizontal="left" vertical="center"/>
    </xf>
    <xf numFmtId="0" fontId="11" fillId="0" borderId="46" xfId="0" applyFont="1" applyBorder="1" applyAlignment="1">
      <alignment horizontal="left" vertical="center"/>
    </xf>
    <xf numFmtId="165" fontId="11" fillId="0" borderId="71" xfId="0" applyNumberFormat="1" applyFont="1" applyBorder="1" applyAlignment="1">
      <alignment horizontal="center" vertical="center"/>
    </xf>
    <xf numFmtId="165" fontId="11" fillId="0" borderId="60" xfId="0" applyNumberFormat="1" applyFont="1" applyBorder="1" applyAlignment="1">
      <alignment horizontal="center" vertical="center"/>
    </xf>
    <xf numFmtId="165" fontId="11" fillId="0" borderId="25" xfId="0" applyNumberFormat="1" applyFont="1" applyBorder="1" applyAlignment="1">
      <alignment horizontal="center" vertical="center"/>
    </xf>
    <xf numFmtId="165" fontId="11" fillId="0" borderId="26" xfId="0" applyNumberFormat="1" applyFont="1" applyBorder="1" applyAlignment="1">
      <alignment horizontal="center" vertical="center"/>
    </xf>
    <xf numFmtId="165" fontId="11" fillId="0" borderId="27" xfId="0" applyNumberFormat="1" applyFont="1" applyBorder="1" applyAlignment="1">
      <alignment horizontal="center" vertical="center"/>
    </xf>
    <xf numFmtId="0" fontId="37" fillId="5" borderId="16" xfId="0" applyFont="1" applyFill="1" applyBorder="1" applyAlignment="1">
      <alignment horizontal="left" vertical="center" wrapText="1" indent="2"/>
    </xf>
    <xf numFmtId="0" fontId="30" fillId="5" borderId="17" xfId="0" applyFont="1" applyFill="1" applyBorder="1" applyAlignment="1">
      <alignment horizontal="left" vertical="center" wrapText="1" indent="2"/>
    </xf>
    <xf numFmtId="0" fontId="30" fillId="5" borderId="23" xfId="0" applyFont="1" applyFill="1" applyBorder="1" applyAlignment="1">
      <alignment horizontal="left" vertical="center" wrapText="1" indent="2"/>
    </xf>
    <xf numFmtId="0" fontId="45" fillId="8" borderId="18" xfId="0" applyFont="1" applyFill="1" applyBorder="1" applyAlignment="1">
      <alignment horizontal="left" vertical="center" wrapText="1"/>
    </xf>
    <xf numFmtId="0" fontId="45" fillId="8" borderId="0" xfId="0" applyFont="1" applyFill="1" applyAlignment="1">
      <alignment horizontal="left" vertical="center" wrapText="1"/>
    </xf>
    <xf numFmtId="0" fontId="45" fillId="8" borderId="19" xfId="0" applyFont="1" applyFill="1" applyBorder="1" applyAlignment="1">
      <alignment horizontal="left" vertical="center" wrapText="1"/>
    </xf>
    <xf numFmtId="0" fontId="45" fillId="8" borderId="20" xfId="0" applyFont="1" applyFill="1" applyBorder="1" applyAlignment="1">
      <alignment horizontal="left" vertical="center" wrapText="1"/>
    </xf>
    <xf numFmtId="0" fontId="45" fillId="8" borderId="21" xfId="0" applyFont="1" applyFill="1" applyBorder="1" applyAlignment="1">
      <alignment horizontal="left" vertical="center" wrapText="1"/>
    </xf>
    <xf numFmtId="0" fontId="45" fillId="8" borderId="22" xfId="0" applyFont="1" applyFill="1" applyBorder="1" applyAlignment="1">
      <alignment horizontal="left" vertical="center" wrapText="1"/>
    </xf>
    <xf numFmtId="165" fontId="11" fillId="0" borderId="44" xfId="0" applyNumberFormat="1" applyFont="1" applyBorder="1" applyAlignment="1">
      <alignment horizontal="center" vertical="center"/>
    </xf>
    <xf numFmtId="165" fontId="11" fillId="0" borderId="45" xfId="0" applyNumberFormat="1" applyFont="1" applyBorder="1" applyAlignment="1">
      <alignment horizontal="center" vertical="center"/>
    </xf>
    <xf numFmtId="165" fontId="11" fillId="0" borderId="66" xfId="0" applyNumberFormat="1" applyFont="1" applyBorder="1" applyAlignment="1">
      <alignment horizontal="center" vertical="center"/>
    </xf>
    <xf numFmtId="165" fontId="11" fillId="0" borderId="67" xfId="0" applyNumberFormat="1" applyFont="1" applyBorder="1" applyAlignment="1">
      <alignment horizontal="center" vertical="center"/>
    </xf>
    <xf numFmtId="0" fontId="12" fillId="0" borderId="18" xfId="0" applyFont="1" applyBorder="1" applyAlignment="1">
      <alignment horizontal="left" vertical="center"/>
    </xf>
    <xf numFmtId="0" fontId="12" fillId="0" borderId="0" xfId="0" applyFont="1" applyAlignment="1">
      <alignment horizontal="left" vertical="center"/>
    </xf>
    <xf numFmtId="0" fontId="12" fillId="0" borderId="19" xfId="0" applyFont="1" applyBorder="1" applyAlignment="1">
      <alignment horizontal="left" vertical="center"/>
    </xf>
    <xf numFmtId="0" fontId="12" fillId="0" borderId="18" xfId="0" applyFont="1" applyBorder="1" applyAlignment="1">
      <alignment horizontal="left" vertical="center" wrapText="1"/>
    </xf>
    <xf numFmtId="165" fontId="12" fillId="0" borderId="53" xfId="0" applyNumberFormat="1" applyFont="1" applyBorder="1" applyAlignment="1">
      <alignment horizontal="left" vertical="center"/>
    </xf>
    <xf numFmtId="165" fontId="12" fillId="0" borderId="54" xfId="0" applyNumberFormat="1" applyFont="1" applyBorder="1" applyAlignment="1">
      <alignment horizontal="left" vertical="center"/>
    </xf>
    <xf numFmtId="165" fontId="12" fillId="0" borderId="55" xfId="0" applyNumberFormat="1" applyFont="1" applyBorder="1" applyAlignment="1">
      <alignment horizontal="left" vertical="center"/>
    </xf>
    <xf numFmtId="165" fontId="46" fillId="0" borderId="53" xfId="0" applyNumberFormat="1" applyFont="1" applyBorder="1" applyAlignment="1">
      <alignment horizontal="left" vertical="center"/>
    </xf>
    <xf numFmtId="165" fontId="46" fillId="0" borderId="55" xfId="0" applyNumberFormat="1" applyFont="1" applyBorder="1" applyAlignment="1">
      <alignment horizontal="left" vertical="center"/>
    </xf>
    <xf numFmtId="0" fontId="12" fillId="0" borderId="62"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63"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63" xfId="0" applyFont="1" applyBorder="1" applyAlignment="1">
      <alignment horizontal="center" vertical="center" wrapText="1"/>
    </xf>
    <xf numFmtId="0" fontId="47" fillId="0" borderId="18" xfId="0" applyFont="1" applyBorder="1" applyAlignment="1">
      <alignment wrapText="1"/>
    </xf>
    <xf numFmtId="0" fontId="47" fillId="0" borderId="0" xfId="0" applyFont="1" applyAlignment="1">
      <alignment wrapText="1"/>
    </xf>
    <xf numFmtId="0" fontId="12" fillId="0" borderId="61" xfId="0" applyFont="1" applyBorder="1" applyAlignment="1">
      <alignment horizontal="left" vertical="center"/>
    </xf>
    <xf numFmtId="14" fontId="12" fillId="0" borderId="53" xfId="0" applyNumberFormat="1" applyFont="1" applyBorder="1" applyAlignment="1" applyProtection="1">
      <alignment horizontal="left" vertical="center"/>
      <protection locked="0"/>
    </xf>
    <xf numFmtId="14" fontId="0" fillId="0" borderId="76" xfId="0" applyNumberFormat="1" applyBorder="1" applyAlignment="1">
      <alignment horizontal="left" vertical="center"/>
    </xf>
    <xf numFmtId="0" fontId="12" fillId="0" borderId="53" xfId="0" applyFont="1" applyBorder="1" applyAlignment="1" applyProtection="1">
      <alignment horizontal="left" vertical="center"/>
      <protection locked="0"/>
    </xf>
    <xf numFmtId="0" fontId="12" fillId="0" borderId="54"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25"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14" fontId="12" fillId="0" borderId="6" xfId="0" applyNumberFormat="1" applyFont="1" applyBorder="1" applyAlignment="1" applyProtection="1">
      <alignment horizontal="left" vertical="center"/>
      <protection locked="0"/>
    </xf>
    <xf numFmtId="14" fontId="0" fillId="0" borderId="36" xfId="0" applyNumberFormat="1" applyBorder="1" applyAlignment="1" applyProtection="1">
      <alignment horizontal="left" vertical="center"/>
      <protection locked="0"/>
    </xf>
    <xf numFmtId="14" fontId="12" fillId="0" borderId="54" xfId="0" applyNumberFormat="1" applyFont="1" applyBorder="1" applyAlignment="1" applyProtection="1">
      <alignment horizontal="left" vertical="center"/>
      <protection locked="0"/>
    </xf>
    <xf numFmtId="14" fontId="12" fillId="0" borderId="55" xfId="0" applyNumberFormat="1" applyFont="1" applyBorder="1" applyAlignment="1" applyProtection="1">
      <alignment horizontal="left" vertical="center"/>
      <protection locked="0"/>
    </xf>
    <xf numFmtId="14" fontId="12" fillId="0" borderId="0" xfId="0" applyNumberFormat="1" applyFont="1" applyAlignment="1" applyProtection="1">
      <alignment horizontal="left" vertical="center"/>
      <protection locked="0"/>
    </xf>
    <xf numFmtId="14" fontId="0" fillId="0" borderId="12" xfId="0" applyNumberFormat="1" applyBorder="1" applyAlignment="1">
      <alignment horizontal="left" vertical="center"/>
    </xf>
    <xf numFmtId="3" fontId="23" fillId="0" borderId="6" xfId="0" applyNumberFormat="1" applyFont="1" applyBorder="1" applyAlignment="1">
      <alignment horizontal="center" vertical="center"/>
    </xf>
    <xf numFmtId="3" fontId="23" fillId="0" borderId="74" xfId="0" applyNumberFormat="1" applyFont="1" applyBorder="1" applyAlignment="1">
      <alignment horizontal="center" vertical="center"/>
    </xf>
    <xf numFmtId="3" fontId="23" fillId="0" borderId="1" xfId="0" applyNumberFormat="1" applyFont="1" applyBorder="1" applyAlignment="1">
      <alignment horizontal="center" vertical="center"/>
    </xf>
    <xf numFmtId="165" fontId="12" fillId="0" borderId="6" xfId="0" applyNumberFormat="1" applyFont="1" applyBorder="1" applyAlignment="1">
      <alignment horizontal="center" vertical="center"/>
    </xf>
    <xf numFmtId="165" fontId="12" fillId="0" borderId="74" xfId="0" applyNumberFormat="1" applyFont="1" applyBorder="1" applyAlignment="1">
      <alignment horizontal="center" vertical="center"/>
    </xf>
    <xf numFmtId="165" fontId="12" fillId="0" borderId="1" xfId="0" applyNumberFormat="1" applyFont="1" applyBorder="1" applyAlignment="1">
      <alignment horizontal="center" vertical="center"/>
    </xf>
    <xf numFmtId="0" fontId="11" fillId="0" borderId="47" xfId="0" applyFont="1" applyBorder="1" applyAlignment="1">
      <alignment vertical="top" wrapText="1"/>
    </xf>
    <xf numFmtId="0" fontId="11" fillId="0" borderId="48" xfId="0" applyFont="1" applyBorder="1" applyAlignment="1">
      <alignment vertical="top" wrapText="1"/>
    </xf>
    <xf numFmtId="0" fontId="11" fillId="0" borderId="40" xfId="0" applyFont="1" applyBorder="1" applyAlignment="1">
      <alignment vertical="top" wrapText="1"/>
    </xf>
    <xf numFmtId="166" fontId="11" fillId="0" borderId="24" xfId="0" applyNumberFormat="1" applyFont="1" applyBorder="1" applyAlignment="1">
      <alignment vertical="top" wrapText="1"/>
    </xf>
    <xf numFmtId="166" fontId="11" fillId="0" borderId="24" xfId="0" applyNumberFormat="1" applyFont="1" applyBorder="1" applyAlignment="1">
      <alignment vertical="top"/>
    </xf>
    <xf numFmtId="165" fontId="11" fillId="0" borderId="24" xfId="0" applyNumberFormat="1" applyFont="1" applyBorder="1" applyAlignment="1">
      <alignment vertical="top" wrapText="1"/>
    </xf>
    <xf numFmtId="165" fontId="11" fillId="0" borderId="24" xfId="0" applyNumberFormat="1" applyFont="1" applyBorder="1" applyAlignment="1">
      <alignment vertical="top"/>
    </xf>
    <xf numFmtId="0" fontId="11" fillId="0" borderId="24" xfId="0" applyFont="1" applyBorder="1" applyAlignment="1">
      <alignment vertical="top"/>
    </xf>
    <xf numFmtId="0" fontId="11" fillId="0" borderId="24" xfId="0" applyFont="1" applyBorder="1" applyAlignment="1">
      <alignment vertical="top" wrapText="1"/>
    </xf>
    <xf numFmtId="0" fontId="11" fillId="0" borderId="24" xfId="0" applyFont="1" applyBorder="1" applyAlignment="1">
      <alignment vertical="top" shrinkToFit="1"/>
    </xf>
    <xf numFmtId="0" fontId="5" fillId="0" borderId="0" xfId="0" applyFont="1" applyAlignment="1">
      <alignment horizontal="left" vertical="center"/>
    </xf>
    <xf numFmtId="0" fontId="33" fillId="0" borderId="0" xfId="4" applyFont="1" applyFill="1" applyAlignment="1">
      <alignment horizontal="left" vertical="center"/>
    </xf>
    <xf numFmtId="0" fontId="5" fillId="0" borderId="0" xfId="0" applyFont="1" applyAlignment="1">
      <alignment horizontal="left" vertical="center" wrapText="1"/>
    </xf>
    <xf numFmtId="0" fontId="5" fillId="0" borderId="12" xfId="0" applyFont="1" applyBorder="1" applyAlignment="1">
      <alignment horizontal="left" vertical="center"/>
    </xf>
    <xf numFmtId="0" fontId="33" fillId="0" borderId="0" xfId="4" applyFont="1" applyAlignment="1">
      <alignment horizontal="left" vertical="center"/>
    </xf>
    <xf numFmtId="0" fontId="33" fillId="0" borderId="12" xfId="4" applyFont="1" applyBorder="1" applyAlignment="1">
      <alignment horizontal="left" vertical="center"/>
    </xf>
    <xf numFmtId="0" fontId="5" fillId="0" borderId="31" xfId="0" applyFont="1" applyBorder="1" applyAlignment="1">
      <alignment horizontal="left" vertical="center"/>
    </xf>
    <xf numFmtId="0" fontId="5" fillId="0" borderId="30" xfId="0" applyFont="1" applyBorder="1" applyAlignment="1">
      <alignment horizontal="left" vertical="center"/>
    </xf>
    <xf numFmtId="0" fontId="5" fillId="0" borderId="32" xfId="0" applyFont="1" applyBorder="1" applyAlignment="1">
      <alignment horizontal="left" vertical="center"/>
    </xf>
    <xf numFmtId="0" fontId="33" fillId="0" borderId="33" xfId="4" applyFont="1" applyFill="1" applyBorder="1" applyAlignment="1">
      <alignment vertical="center"/>
    </xf>
    <xf numFmtId="0" fontId="33" fillId="0" borderId="34" xfId="4" applyFont="1" applyFill="1" applyBorder="1" applyAlignment="1">
      <alignment vertical="center"/>
    </xf>
    <xf numFmtId="0" fontId="33" fillId="0" borderId="35" xfId="4" applyFont="1" applyFill="1" applyBorder="1" applyAlignment="1">
      <alignment vertical="center"/>
    </xf>
    <xf numFmtId="0" fontId="33" fillId="0" borderId="34" xfId="4" applyFont="1" applyFill="1" applyBorder="1" applyAlignment="1">
      <alignment horizontal="left" vertical="center"/>
    </xf>
    <xf numFmtId="166" fontId="20" fillId="3" borderId="0" xfId="0" applyNumberFormat="1" applyFont="1" applyFill="1" applyAlignment="1">
      <alignment horizontal="right" wrapText="1"/>
    </xf>
    <xf numFmtId="165" fontId="11" fillId="0" borderId="41" xfId="5" applyNumberFormat="1" applyFont="1" applyBorder="1" applyAlignment="1">
      <alignment vertical="center"/>
    </xf>
    <xf numFmtId="165" fontId="11" fillId="0" borderId="43" xfId="5" applyNumberFormat="1" applyFont="1" applyBorder="1" applyAlignment="1">
      <alignment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3" fillId="0" borderId="7" xfId="4" applyFont="1" applyBorder="1" applyAlignment="1">
      <alignment horizontal="left" vertical="center" wrapText="1"/>
    </xf>
    <xf numFmtId="0" fontId="33" fillId="0" borderId="4" xfId="4" applyFont="1" applyBorder="1" applyAlignment="1">
      <alignment horizontal="left" vertical="center" wrapText="1"/>
    </xf>
    <xf numFmtId="0" fontId="33" fillId="0" borderId="3" xfId="4" applyFont="1" applyBorder="1" applyAlignment="1">
      <alignment horizontal="left" vertical="center" wrapText="1"/>
    </xf>
    <xf numFmtId="0" fontId="1" fillId="0" borderId="31"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3" fillId="0" borderId="28" xfId="4" applyFont="1" applyBorder="1" applyAlignment="1" applyProtection="1">
      <alignment horizontal="left" vertical="center"/>
    </xf>
    <xf numFmtId="0" fontId="33" fillId="0" borderId="29" xfId="4" applyFont="1" applyBorder="1" applyAlignment="1">
      <alignment horizontal="left" vertical="center"/>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xf>
    <xf numFmtId="0" fontId="33" fillId="0" borderId="33" xfId="4" applyFont="1" applyBorder="1" applyAlignment="1">
      <alignment horizontal="left" vertical="center"/>
    </xf>
    <xf numFmtId="0" fontId="33" fillId="0" borderId="34" xfId="4" applyFont="1" applyBorder="1" applyAlignment="1">
      <alignment horizontal="left" vertical="center"/>
    </xf>
    <xf numFmtId="0" fontId="33" fillId="0" borderId="35" xfId="4" applyFont="1" applyBorder="1" applyAlignment="1">
      <alignment horizontal="left" vertical="center"/>
    </xf>
  </cellXfs>
  <cellStyles count="6">
    <cellStyle name="Currency" xfId="5" builtinId="4"/>
    <cellStyle name="Hyperlink" xfId="4" builtinId="8"/>
    <cellStyle name="Hyperlink 2" xfId="3" xr:uid="{00000000-0005-0000-0000-000001000000}"/>
    <cellStyle name="Normal" xfId="0" builtinId="0"/>
    <cellStyle name="Normal 2" xfId="1" xr:uid="{00000000-0005-0000-0000-000003000000}"/>
    <cellStyle name="Normal 3" xfId="2" xr:uid="{00000000-0005-0000-0000-000004000000}"/>
  </cellStyles>
  <dxfs count="3">
    <dxf>
      <fill>
        <patternFill>
          <bgColor rgb="FFFFFF00"/>
        </patternFill>
      </fill>
    </dxf>
    <dxf>
      <font>
        <color theme="7"/>
      </font>
      <fill>
        <patternFill patternType="solid">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2142"/>
      <rgbColor rgb="00FF00FF"/>
      <rgbColor rgb="00FFFF00"/>
      <rgbColor rgb="0000FFFF"/>
      <rgbColor rgb="00800080"/>
      <rgbColor rgb="00800000"/>
      <rgbColor rgb="00008080"/>
      <rgbColor rgb="0097E4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3399"/>
      <color rgb="FF00008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19050</xdr:colOff>
      <xdr:row>50</xdr:row>
      <xdr:rowOff>0</xdr:rowOff>
    </xdr:from>
    <xdr:to>
      <xdr:col>15</xdr:col>
      <xdr:colOff>0</xdr:colOff>
      <xdr:row>50</xdr:row>
      <xdr:rowOff>9525</xdr:rowOff>
    </xdr:to>
    <xdr:cxnSp macro="">
      <xdr:nvCxnSpPr>
        <xdr:cNvPr id="5" name="Straight Connector 4">
          <a:extLst>
            <a:ext uri="{FF2B5EF4-FFF2-40B4-BE49-F238E27FC236}">
              <a16:creationId xmlns:a16="http://schemas.microsoft.com/office/drawing/2014/main" id="{C44154AA-57F9-9603-D852-5F93C450F693}"/>
            </a:ext>
          </a:extLst>
        </xdr:cNvPr>
        <xdr:cNvCxnSpPr/>
      </xdr:nvCxnSpPr>
      <xdr:spPr>
        <a:xfrm flipH="1">
          <a:off x="19050" y="7318375"/>
          <a:ext cx="9029700" cy="9525"/>
        </a:xfrm>
        <a:prstGeom prst="line">
          <a:avLst/>
        </a:prstGeom>
        <a:ln w="15875">
          <a:solidFill>
            <a:srgbClr val="333399"/>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lectoralcommission.org.uk/media/189" TargetMode="External"/><Relationship Id="rId7" Type="http://schemas.openxmlformats.org/officeDocument/2006/relationships/drawing" Target="../drawings/drawing1.xml"/><Relationship Id="rId2" Type="http://schemas.openxmlformats.org/officeDocument/2006/relationships/hyperlink" Target="https://www.electoralcommission.org.uk/media/563" TargetMode="External"/><Relationship Id="rId1" Type="http://schemas.openxmlformats.org/officeDocument/2006/relationships/hyperlink" Target="https://www.electoralcommission.org.uk/voting-and-elections" TargetMode="External"/><Relationship Id="rId6" Type="http://schemas.openxmlformats.org/officeDocument/2006/relationships/printerSettings" Target="../printerSettings/printerSettings1.bin"/><Relationship Id="rId5" Type="http://schemas.openxmlformats.org/officeDocument/2006/relationships/hyperlink" Target="https://www.electoralcommission.org.uk/guidance-candidates-and-agents-scottish-parliament-elections/candidate-spending/how-much-can-you-spend" TargetMode="External"/><Relationship Id="rId4" Type="http://schemas.openxmlformats.org/officeDocument/2006/relationships/hyperlink" Target="https://www.electoralcommission.org.uk/media/4033"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lectoralcommission.org.uk/guidance-candidates-and-agents-scottish-parliament-elections/candidate-spending/other-spending-which-does-not-count-towards-your-spending-limit"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lectoralcommission.org.uk/guidance-candidates-and-agents-scottish-parliament-elections/candidate-donations/who-can-you-accept-a-donation" TargetMode="External"/><Relationship Id="rId1" Type="http://schemas.openxmlformats.org/officeDocument/2006/relationships/hyperlink" Target="https://www.electoralcommission.org.uk/England-local-elections-accepting-donations"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electoralcommission.org.uk/guidance-candidates-and-agents-scottish-parliament-elections/candidate-donations/how-do-you-return-a-donation" TargetMode="External"/><Relationship Id="rId1" Type="http://schemas.openxmlformats.org/officeDocument/2006/relationships/hyperlink" Target="https://www.electoralcommission.org.uk/England-local-elections-returning-don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lectoralcommission.org.uk/guidance-candidates-and-agents-scottish-parliament-elections/candidate-spending/items-received-free-charge-or-a-discount-and-notional-spending" TargetMode="External"/><Relationship Id="rId1" Type="http://schemas.openxmlformats.org/officeDocument/2006/relationships/hyperlink" Target="https://www.electoralcommission.org.uk/England-local-elections-notional-spending"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electoralcommission.org.uk/guidance-candidates-and-agents-scottish-parliament-elections/candidate-spending/local-campaigning" TargetMode="External"/><Relationship Id="rId1" Type="http://schemas.openxmlformats.org/officeDocument/2006/relationships/hyperlink" Target="https://www.electoralcommission.org.uk/England-local-elections-local-campaigning"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lectoralcommission.org.uk/guidance-candidates-and-agents-scottish-parliament-elections/after-election/deadlines" TargetMode="External"/><Relationship Id="rId1" Type="http://schemas.openxmlformats.org/officeDocument/2006/relationships/hyperlink" Target="https://www.electoralcommission.org.uk/England-local-elections-deadlines"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electoralcommission.org.uk/guidance-candidates-and-agents-scottish-parliament-elections/after-election/deadlines" TargetMode="External"/><Relationship Id="rId1" Type="http://schemas.openxmlformats.org/officeDocument/2006/relationships/hyperlink" Target="https://www.electoralcommission.org.uk/England-local-elections-deadlin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lectoralcommission.org.uk/Scottish-Parliament-candidate-personal-expen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8E899-DF99-4D25-A49D-B5DA0DA170FC}">
  <dimension ref="A1:O68"/>
  <sheetViews>
    <sheetView tabSelected="1" topLeftCell="A8" zoomScaleNormal="100" workbookViewId="0">
      <selection activeCell="L8" sqref="L8"/>
    </sheetView>
  </sheetViews>
  <sheetFormatPr defaultRowHeight="12.5" x14ac:dyDescent="0.25"/>
  <sheetData>
    <row r="1" spans="1:15" ht="18" x14ac:dyDescent="0.25">
      <c r="A1" s="266" t="s">
        <v>0</v>
      </c>
      <c r="B1" s="283"/>
      <c r="C1" s="283"/>
      <c r="D1" s="284"/>
      <c r="E1" s="284"/>
      <c r="F1" s="284"/>
      <c r="G1" s="284"/>
      <c r="H1" s="284"/>
      <c r="I1" s="284"/>
      <c r="J1" s="284"/>
      <c r="K1" s="284"/>
      <c r="L1" s="284"/>
      <c r="M1" s="284"/>
      <c r="N1" s="284"/>
      <c r="O1" s="285"/>
    </row>
    <row r="2" spans="1:15" ht="15.5" x14ac:dyDescent="0.25">
      <c r="A2" s="184" t="s">
        <v>209</v>
      </c>
      <c r="B2" s="46"/>
      <c r="C2" s="46"/>
      <c r="D2" s="46"/>
      <c r="E2" s="185"/>
      <c r="F2" s="185"/>
      <c r="G2" s="46"/>
      <c r="H2" s="46"/>
      <c r="I2" s="46"/>
      <c r="J2" s="46"/>
      <c r="K2" s="46"/>
      <c r="L2" s="46"/>
      <c r="M2" s="46"/>
      <c r="N2" s="46"/>
      <c r="O2" s="186"/>
    </row>
    <row r="3" spans="1:15" ht="15.5" x14ac:dyDescent="0.25">
      <c r="A3" s="184" t="s">
        <v>210</v>
      </c>
      <c r="B3" s="46"/>
      <c r="C3" s="46"/>
      <c r="D3" s="46"/>
      <c r="E3" s="185"/>
      <c r="F3" s="185"/>
      <c r="G3" s="46"/>
      <c r="H3" s="46"/>
      <c r="I3" s="46"/>
      <c r="J3" s="46"/>
      <c r="K3" s="46"/>
      <c r="L3" s="46"/>
      <c r="M3" s="46"/>
      <c r="N3" s="46"/>
      <c r="O3" s="186"/>
    </row>
    <row r="4" spans="1:15" ht="15.5" x14ac:dyDescent="0.25">
      <c r="A4" s="184"/>
      <c r="B4" s="46"/>
      <c r="C4" s="46"/>
      <c r="D4" s="46"/>
      <c r="E4" s="185"/>
      <c r="F4" s="185"/>
      <c r="G4" s="46"/>
      <c r="H4" s="46"/>
      <c r="I4" s="46"/>
      <c r="J4" s="46"/>
      <c r="K4" s="46"/>
      <c r="L4" s="46"/>
      <c r="M4" s="46"/>
      <c r="N4" s="46"/>
      <c r="O4" s="186"/>
    </row>
    <row r="5" spans="1:15" ht="15.5" x14ac:dyDescent="0.25">
      <c r="A5" s="184" t="s">
        <v>194</v>
      </c>
      <c r="B5" s="46"/>
      <c r="C5" s="46"/>
      <c r="D5" s="46"/>
      <c r="E5" s="185"/>
      <c r="F5" s="185"/>
      <c r="G5" s="46"/>
      <c r="H5" s="46"/>
      <c r="I5" s="46"/>
      <c r="J5" s="187" t="s">
        <v>195</v>
      </c>
      <c r="K5" s="46"/>
      <c r="L5" s="46"/>
      <c r="M5" s="46"/>
      <c r="N5" s="46"/>
      <c r="O5" s="186"/>
    </row>
    <row r="6" spans="1:15" ht="15.5" x14ac:dyDescent="0.25">
      <c r="A6" s="184"/>
      <c r="B6" s="46"/>
      <c r="C6" s="46"/>
      <c r="D6" s="46"/>
      <c r="E6" s="185"/>
      <c r="F6" s="185"/>
      <c r="G6" s="46"/>
      <c r="H6" s="46"/>
      <c r="I6" s="46"/>
      <c r="J6" s="46"/>
      <c r="K6" s="46"/>
      <c r="L6" s="46"/>
      <c r="M6" s="46"/>
      <c r="N6" s="46"/>
      <c r="O6" s="186"/>
    </row>
    <row r="7" spans="1:15" ht="15.5" x14ac:dyDescent="0.25">
      <c r="A7" s="184" t="s">
        <v>1</v>
      </c>
      <c r="B7" s="46"/>
      <c r="C7" s="46"/>
      <c r="D7" s="46"/>
      <c r="E7" s="185"/>
      <c r="F7" s="185"/>
      <c r="G7" s="46"/>
      <c r="H7" s="46"/>
      <c r="I7" s="46"/>
      <c r="J7" s="46"/>
      <c r="K7" s="46"/>
      <c r="L7" s="46"/>
      <c r="M7" s="46"/>
      <c r="N7" s="46"/>
      <c r="O7" s="186"/>
    </row>
    <row r="8" spans="1:15" ht="15.5" x14ac:dyDescent="0.25">
      <c r="A8" s="184"/>
      <c r="B8" s="46"/>
      <c r="C8" s="46"/>
      <c r="D8" s="46"/>
      <c r="E8" s="185"/>
      <c r="F8" s="185"/>
      <c r="G8" s="46"/>
      <c r="H8" s="46"/>
      <c r="I8" s="46"/>
      <c r="J8" s="46"/>
      <c r="K8" s="46"/>
      <c r="L8" s="46"/>
      <c r="M8" s="46"/>
      <c r="N8" s="46"/>
      <c r="O8" s="186"/>
    </row>
    <row r="9" spans="1:15" ht="15.5" x14ac:dyDescent="0.25">
      <c r="A9" s="184" t="s">
        <v>2</v>
      </c>
      <c r="B9" s="46"/>
      <c r="C9" s="46"/>
      <c r="D9" s="46"/>
      <c r="E9" s="185"/>
      <c r="F9" s="185"/>
      <c r="G9" s="46"/>
      <c r="H9" s="46"/>
      <c r="I9" s="46"/>
      <c r="J9" s="46"/>
      <c r="K9" s="46"/>
      <c r="L9" s="46"/>
      <c r="M9" s="46"/>
      <c r="N9" s="46"/>
      <c r="O9" s="186"/>
    </row>
    <row r="10" spans="1:15" ht="12" customHeight="1" x14ac:dyDescent="0.25">
      <c r="A10" s="184"/>
      <c r="B10" s="46"/>
      <c r="C10" s="46"/>
      <c r="D10" s="46"/>
      <c r="E10" s="185"/>
      <c r="F10" s="185"/>
      <c r="G10" s="46"/>
      <c r="H10" s="46"/>
      <c r="I10" s="46"/>
      <c r="J10" s="46"/>
      <c r="K10" s="46"/>
      <c r="L10" s="46"/>
      <c r="M10" s="46"/>
      <c r="N10" s="46"/>
      <c r="O10" s="186"/>
    </row>
    <row r="11" spans="1:15" ht="13.5" customHeight="1" x14ac:dyDescent="0.25">
      <c r="A11" s="184" t="s">
        <v>3</v>
      </c>
      <c r="B11" s="46"/>
      <c r="C11" s="46"/>
      <c r="D11" s="46"/>
      <c r="E11" s="185"/>
      <c r="F11" s="185"/>
      <c r="G11" s="46"/>
      <c r="H11" s="46"/>
      <c r="I11" s="46"/>
      <c r="J11" s="46"/>
      <c r="K11" s="46"/>
      <c r="L11" s="46"/>
      <c r="M11" s="46"/>
      <c r="N11" s="46"/>
      <c r="O11" s="186"/>
    </row>
    <row r="12" spans="1:15" ht="15" customHeight="1" x14ac:dyDescent="0.25">
      <c r="A12" s="184" t="s">
        <v>4</v>
      </c>
      <c r="B12" s="46"/>
      <c r="C12" s="46"/>
      <c r="D12" s="46"/>
      <c r="E12" s="185"/>
      <c r="F12" s="185"/>
      <c r="G12" s="46"/>
      <c r="H12" s="46"/>
      <c r="I12" s="46"/>
      <c r="J12" s="46"/>
      <c r="K12" s="46"/>
      <c r="L12" s="46"/>
      <c r="M12" s="46"/>
      <c r="N12" s="46"/>
      <c r="O12" s="186"/>
    </row>
    <row r="13" spans="1:15" ht="12" customHeight="1" x14ac:dyDescent="0.25">
      <c r="A13" s="184"/>
      <c r="B13" s="46"/>
      <c r="C13" s="46"/>
      <c r="D13" s="46"/>
      <c r="E13" s="185"/>
      <c r="F13" s="185"/>
      <c r="G13" s="46"/>
      <c r="H13" s="46"/>
      <c r="I13" s="46"/>
      <c r="J13" s="46"/>
      <c r="K13" s="46"/>
      <c r="L13" s="46"/>
      <c r="M13" s="46"/>
      <c r="N13" s="46"/>
      <c r="O13" s="186"/>
    </row>
    <row r="14" spans="1:15" ht="13.5" customHeight="1" x14ac:dyDescent="0.25">
      <c r="A14" s="184" t="s">
        <v>5</v>
      </c>
      <c r="B14" s="46"/>
      <c r="C14" s="46"/>
      <c r="D14" s="46"/>
      <c r="E14" s="185"/>
      <c r="F14" s="185"/>
      <c r="G14" s="46"/>
      <c r="H14" s="46"/>
      <c r="I14" s="46"/>
      <c r="J14" s="46"/>
      <c r="K14" s="46"/>
      <c r="L14" s="46"/>
      <c r="M14" s="46"/>
      <c r="N14" s="46"/>
      <c r="O14" s="186"/>
    </row>
    <row r="15" spans="1:15" ht="14.25" customHeight="1" x14ac:dyDescent="0.25">
      <c r="A15" s="184" t="s">
        <v>6</v>
      </c>
      <c r="B15" s="46"/>
      <c r="C15" s="46"/>
      <c r="D15" s="46"/>
      <c r="E15" s="185"/>
      <c r="F15" s="185"/>
      <c r="G15" s="46"/>
      <c r="H15" s="46"/>
      <c r="I15" s="46"/>
      <c r="J15" s="46"/>
      <c r="K15" s="46"/>
      <c r="L15" s="46"/>
      <c r="M15" s="46"/>
      <c r="N15" s="46"/>
      <c r="O15" s="186"/>
    </row>
    <row r="16" spans="1:15" ht="15" customHeight="1" x14ac:dyDescent="0.25">
      <c r="A16" s="184" t="s">
        <v>7</v>
      </c>
      <c r="B16" s="46"/>
      <c r="C16" s="46"/>
      <c r="D16" s="46"/>
      <c r="E16" s="185"/>
      <c r="F16" s="185"/>
      <c r="G16" s="46"/>
      <c r="H16" s="46"/>
      <c r="I16" s="46"/>
      <c r="J16" s="46"/>
      <c r="K16" s="46"/>
      <c r="L16" s="46"/>
      <c r="M16" s="46"/>
      <c r="N16" s="46"/>
      <c r="O16" s="186"/>
    </row>
    <row r="17" spans="1:15" ht="12" customHeight="1" x14ac:dyDescent="0.25">
      <c r="A17" s="286"/>
      <c r="B17" s="287"/>
      <c r="C17" s="287"/>
      <c r="D17" s="287"/>
      <c r="E17" s="288"/>
      <c r="F17" s="288"/>
      <c r="G17" s="287"/>
      <c r="H17" s="287"/>
      <c r="I17" s="287"/>
      <c r="J17" s="287"/>
      <c r="K17" s="287"/>
      <c r="L17" s="287"/>
      <c r="M17" s="287"/>
      <c r="N17" s="287"/>
      <c r="O17" s="289"/>
    </row>
    <row r="18" spans="1:15" ht="18" x14ac:dyDescent="0.25">
      <c r="A18" s="183" t="s">
        <v>8</v>
      </c>
      <c r="B18" s="183"/>
      <c r="C18" s="183"/>
      <c r="D18" s="183"/>
      <c r="E18" s="183"/>
      <c r="F18" s="183"/>
      <c r="G18" s="183"/>
      <c r="H18" s="183"/>
      <c r="I18" s="183"/>
      <c r="J18" s="183"/>
      <c r="K18" s="183"/>
      <c r="L18" s="183"/>
      <c r="M18" s="183"/>
      <c r="N18" s="183"/>
      <c r="O18" s="183"/>
    </row>
    <row r="19" spans="1:15" ht="15.5" x14ac:dyDescent="0.25">
      <c r="A19" s="184" t="s">
        <v>9</v>
      </c>
      <c r="B19" s="46"/>
      <c r="C19" s="46"/>
      <c r="D19" s="46"/>
      <c r="E19" s="185"/>
      <c r="F19" s="185"/>
      <c r="G19" s="46"/>
      <c r="H19" s="46"/>
      <c r="I19" s="46"/>
      <c r="J19" s="46"/>
      <c r="K19" s="46"/>
      <c r="L19" s="46"/>
      <c r="M19" s="46"/>
      <c r="N19" s="46"/>
      <c r="O19" s="186"/>
    </row>
    <row r="20" spans="1:15" ht="15.5" x14ac:dyDescent="0.25">
      <c r="A20" s="184"/>
      <c r="B20" s="46"/>
      <c r="C20" s="46"/>
      <c r="D20" s="46"/>
      <c r="E20" s="185"/>
      <c r="F20" s="185"/>
      <c r="G20" s="46"/>
      <c r="H20" s="46"/>
      <c r="I20" s="46"/>
      <c r="J20" s="46"/>
      <c r="K20" s="46"/>
      <c r="L20" s="46"/>
      <c r="M20" s="46"/>
      <c r="N20" s="46"/>
      <c r="O20" s="186"/>
    </row>
    <row r="21" spans="1:15" ht="15.5" x14ac:dyDescent="0.25">
      <c r="A21" s="184" t="s">
        <v>10</v>
      </c>
      <c r="B21" s="46"/>
      <c r="C21" s="46"/>
      <c r="D21" s="46"/>
      <c r="E21" s="185"/>
      <c r="F21" s="185"/>
      <c r="G21" s="46"/>
      <c r="H21" s="46"/>
      <c r="I21" s="46"/>
      <c r="J21" s="46"/>
      <c r="K21" s="46"/>
      <c r="L21" s="46"/>
      <c r="M21" s="46"/>
      <c r="N21" s="46"/>
      <c r="O21" s="186"/>
    </row>
    <row r="22" spans="1:15" ht="15.5" x14ac:dyDescent="0.25">
      <c r="A22" s="184"/>
      <c r="B22" s="46"/>
      <c r="C22" s="46"/>
      <c r="D22" s="46"/>
      <c r="E22" s="185"/>
      <c r="F22" s="185"/>
      <c r="G22" s="46"/>
      <c r="H22" s="46"/>
      <c r="I22" s="46"/>
      <c r="J22" s="46"/>
      <c r="K22" s="46"/>
      <c r="L22" s="46"/>
      <c r="M22" s="46"/>
      <c r="N22" s="46"/>
      <c r="O22" s="186"/>
    </row>
    <row r="23" spans="1:15" ht="15.5" x14ac:dyDescent="0.25">
      <c r="A23" s="184" t="s">
        <v>11</v>
      </c>
      <c r="B23" s="46"/>
      <c r="C23" s="46"/>
      <c r="D23" s="46"/>
      <c r="E23" s="185"/>
      <c r="F23" s="185"/>
      <c r="G23" s="46"/>
      <c r="H23" s="46"/>
      <c r="I23" s="46"/>
      <c r="J23" s="46"/>
      <c r="K23" s="46"/>
      <c r="L23" s="46"/>
      <c r="M23" s="46"/>
      <c r="N23" s="46"/>
      <c r="O23" s="186"/>
    </row>
    <row r="24" spans="1:15" ht="15.5" x14ac:dyDescent="0.25">
      <c r="A24" s="184" t="s">
        <v>12</v>
      </c>
      <c r="B24" s="46"/>
      <c r="C24" s="46"/>
      <c r="D24" s="46"/>
      <c r="E24" s="185"/>
      <c r="F24" s="185"/>
      <c r="G24" s="46"/>
      <c r="H24" s="46"/>
      <c r="I24" s="46"/>
      <c r="J24" s="46"/>
      <c r="K24" s="46"/>
      <c r="L24" s="46"/>
      <c r="M24" s="46"/>
      <c r="N24" s="46"/>
      <c r="O24" s="186"/>
    </row>
    <row r="25" spans="1:15" ht="15.5" x14ac:dyDescent="0.25">
      <c r="A25" s="184"/>
      <c r="B25" s="46"/>
      <c r="C25" s="46"/>
      <c r="D25" s="46"/>
      <c r="E25" s="185"/>
      <c r="F25" s="185"/>
      <c r="G25" s="46"/>
      <c r="H25" s="46"/>
      <c r="I25" s="46"/>
      <c r="J25" s="46"/>
      <c r="K25" s="46"/>
      <c r="L25" s="46"/>
      <c r="M25" s="46"/>
      <c r="N25" s="46"/>
      <c r="O25" s="186"/>
    </row>
    <row r="26" spans="1:15" ht="15.5" x14ac:dyDescent="0.25">
      <c r="A26" s="184" t="s">
        <v>13</v>
      </c>
      <c r="B26" s="46"/>
      <c r="C26" s="46"/>
      <c r="D26" s="46"/>
      <c r="E26" s="185"/>
      <c r="F26" s="185"/>
      <c r="G26" s="46"/>
      <c r="H26" s="46"/>
      <c r="I26" s="46"/>
      <c r="J26" s="46"/>
      <c r="K26" s="46"/>
      <c r="L26" s="46"/>
      <c r="M26" s="46"/>
      <c r="N26" s="46"/>
      <c r="O26" s="186"/>
    </row>
    <row r="27" spans="1:15" ht="12" customHeight="1" thickBot="1" x14ac:dyDescent="0.3">
      <c r="A27" s="184"/>
      <c r="B27" s="46"/>
      <c r="C27" s="46"/>
      <c r="D27" s="46"/>
      <c r="E27" s="185"/>
      <c r="F27" s="185"/>
      <c r="G27" s="46"/>
      <c r="H27" s="46"/>
      <c r="I27" s="46"/>
      <c r="J27" s="46"/>
      <c r="K27" s="46"/>
      <c r="L27" s="46"/>
      <c r="M27" s="46"/>
      <c r="N27" s="46"/>
      <c r="O27" s="186"/>
    </row>
    <row r="28" spans="1:15" ht="18" x14ac:dyDescent="0.25">
      <c r="A28" s="266" t="s">
        <v>14</v>
      </c>
      <c r="B28" s="266"/>
      <c r="C28" s="266"/>
      <c r="D28" s="266"/>
      <c r="E28" s="266"/>
      <c r="F28" s="266"/>
      <c r="G28" s="266"/>
      <c r="H28" s="266"/>
      <c r="I28" s="266"/>
      <c r="J28" s="266"/>
      <c r="K28" s="266"/>
      <c r="L28" s="266"/>
      <c r="M28" s="266"/>
      <c r="N28" s="266"/>
      <c r="O28" s="290"/>
    </row>
    <row r="29" spans="1:15" ht="15.5" x14ac:dyDescent="0.25">
      <c r="A29" s="184" t="s">
        <v>15</v>
      </c>
      <c r="B29" s="46"/>
      <c r="C29" s="46"/>
      <c r="D29" s="46"/>
      <c r="E29" s="46"/>
      <c r="F29" s="46"/>
      <c r="G29" s="46"/>
      <c r="H29" s="46"/>
      <c r="I29" s="46"/>
      <c r="J29" s="46"/>
      <c r="K29" s="46"/>
      <c r="L29" s="46"/>
      <c r="M29" s="46"/>
      <c r="N29" s="46"/>
      <c r="O29" s="186"/>
    </row>
    <row r="30" spans="1:15" ht="15.5" x14ac:dyDescent="0.25">
      <c r="A30" s="184"/>
      <c r="B30" s="46"/>
      <c r="C30" s="46"/>
      <c r="D30" s="46"/>
      <c r="E30" s="46"/>
      <c r="F30" s="46"/>
      <c r="G30" s="46"/>
      <c r="H30" s="46"/>
      <c r="I30" s="46"/>
      <c r="J30" s="46"/>
      <c r="K30" s="46"/>
      <c r="L30" s="46"/>
      <c r="M30" s="46"/>
      <c r="N30" s="46"/>
      <c r="O30" s="186"/>
    </row>
    <row r="31" spans="1:15" ht="15" customHeight="1" x14ac:dyDescent="0.25">
      <c r="A31" s="184" t="s">
        <v>16</v>
      </c>
      <c r="B31" s="46"/>
      <c r="C31" s="46"/>
      <c r="D31" s="46"/>
      <c r="E31" s="46"/>
      <c r="F31" s="196" t="s">
        <v>17</v>
      </c>
      <c r="G31" s="46"/>
      <c r="H31" s="46"/>
      <c r="I31" s="46"/>
      <c r="J31" s="46"/>
      <c r="K31" s="46"/>
      <c r="L31" s="46"/>
      <c r="M31" s="46"/>
      <c r="N31" s="46"/>
      <c r="O31" s="186"/>
    </row>
    <row r="32" spans="1:15" ht="15.5" x14ac:dyDescent="0.25">
      <c r="A32" s="184"/>
      <c r="B32" s="46"/>
      <c r="C32" s="46"/>
      <c r="D32" s="46"/>
      <c r="E32" s="185"/>
      <c r="F32" s="185"/>
      <c r="G32" s="46"/>
      <c r="H32" s="46"/>
      <c r="I32" s="46"/>
      <c r="J32" s="46"/>
      <c r="K32" s="46"/>
      <c r="L32" s="46"/>
      <c r="M32" s="46"/>
      <c r="N32" s="46"/>
      <c r="O32" s="186"/>
    </row>
    <row r="33" spans="1:15" ht="15.5" x14ac:dyDescent="0.25">
      <c r="A33" s="184" t="s">
        <v>18</v>
      </c>
      <c r="B33" s="46"/>
      <c r="C33" s="46"/>
      <c r="D33" s="46"/>
      <c r="E33" s="185"/>
      <c r="F33" s="185"/>
      <c r="G33" s="46"/>
      <c r="H33" s="46"/>
      <c r="I33" s="46"/>
      <c r="J33" s="46"/>
      <c r="K33" s="46"/>
      <c r="L33" s="46"/>
      <c r="M33" s="46"/>
      <c r="N33" s="46"/>
      <c r="O33" s="186"/>
    </row>
    <row r="34" spans="1:15" ht="15.5" x14ac:dyDescent="0.25">
      <c r="A34" s="184" t="s">
        <v>19</v>
      </c>
      <c r="B34" s="46"/>
      <c r="C34" s="46"/>
      <c r="D34" s="46"/>
      <c r="E34" s="185"/>
      <c r="F34" s="185"/>
      <c r="G34" s="46"/>
      <c r="H34" s="46"/>
      <c r="I34" s="46"/>
      <c r="J34" s="46"/>
      <c r="K34" s="46"/>
      <c r="L34" s="46"/>
      <c r="M34" s="46"/>
      <c r="N34" s="46"/>
      <c r="O34" s="186"/>
    </row>
    <row r="35" spans="1:15" ht="15.5" x14ac:dyDescent="0.25">
      <c r="A35" s="184"/>
      <c r="B35" s="46"/>
      <c r="C35" s="46"/>
      <c r="D35" s="46"/>
      <c r="E35" s="185"/>
      <c r="F35" s="185"/>
      <c r="G35" s="46"/>
      <c r="H35" s="46"/>
      <c r="I35" s="46"/>
      <c r="J35" s="46"/>
      <c r="K35" s="46"/>
      <c r="L35" s="46"/>
      <c r="M35" s="46"/>
      <c r="N35" s="46"/>
      <c r="O35" s="186"/>
    </row>
    <row r="36" spans="1:15" ht="15.5" x14ac:dyDescent="0.25">
      <c r="A36" s="184"/>
      <c r="B36" s="196" t="s">
        <v>20</v>
      </c>
      <c r="C36" s="196"/>
      <c r="D36" s="46"/>
      <c r="E36" s="196" t="s">
        <v>21</v>
      </c>
      <c r="F36" s="185"/>
      <c r="G36" s="46"/>
      <c r="H36" s="46"/>
      <c r="I36" s="46"/>
      <c r="J36" s="46"/>
      <c r="K36" s="46"/>
      <c r="L36" s="46"/>
      <c r="M36" s="46"/>
      <c r="N36" s="46"/>
      <c r="O36" s="186"/>
    </row>
    <row r="37" spans="1:15" ht="15.5" x14ac:dyDescent="0.25">
      <c r="A37" s="184"/>
      <c r="B37" s="196"/>
      <c r="C37" s="196"/>
      <c r="D37" s="46"/>
      <c r="E37" s="196"/>
      <c r="F37" s="185"/>
      <c r="G37" s="46"/>
      <c r="H37" s="46"/>
      <c r="I37" s="46"/>
      <c r="J37" s="46"/>
      <c r="K37" s="46"/>
      <c r="L37" s="46"/>
      <c r="M37" s="46"/>
      <c r="N37" s="46"/>
      <c r="O37" s="186"/>
    </row>
    <row r="38" spans="1:15" ht="16" thickBot="1" x14ac:dyDescent="0.3">
      <c r="A38" s="286"/>
      <c r="B38" s="291"/>
      <c r="C38" s="291"/>
      <c r="D38" s="287"/>
      <c r="E38" s="291"/>
      <c r="F38" s="288"/>
      <c r="G38" s="287"/>
      <c r="H38" s="287"/>
      <c r="I38" s="287"/>
      <c r="J38" s="287"/>
      <c r="K38" s="287"/>
      <c r="L38" s="287"/>
      <c r="M38" s="287"/>
      <c r="N38" s="287"/>
      <c r="O38" s="289"/>
    </row>
    <row r="39" spans="1:15" ht="15.5" x14ac:dyDescent="0.25">
      <c r="A39" s="184"/>
      <c r="B39" s="187"/>
      <c r="C39" s="187"/>
      <c r="D39" s="46"/>
      <c r="E39" s="187"/>
      <c r="F39" s="185"/>
      <c r="G39" s="46"/>
      <c r="H39" s="46"/>
      <c r="I39" s="46"/>
      <c r="J39" s="46"/>
      <c r="K39" s="46"/>
      <c r="L39" s="46"/>
      <c r="M39" s="46"/>
      <c r="N39" s="46"/>
      <c r="O39" s="186"/>
    </row>
    <row r="40" spans="1:15" ht="12" customHeight="1" x14ac:dyDescent="0.25">
      <c r="A40" s="184"/>
      <c r="B40" s="46"/>
      <c r="C40" s="46"/>
      <c r="D40" s="46"/>
      <c r="E40" s="185"/>
      <c r="F40" s="185"/>
      <c r="G40" s="46"/>
      <c r="H40" s="46"/>
      <c r="I40" s="46"/>
      <c r="J40" s="46"/>
      <c r="K40" s="46"/>
      <c r="L40" s="46"/>
      <c r="M40" s="46"/>
      <c r="N40" s="46"/>
      <c r="O40" s="186"/>
    </row>
    <row r="41" spans="1:15" ht="18" x14ac:dyDescent="0.25">
      <c r="A41" s="266" t="s">
        <v>22</v>
      </c>
      <c r="B41" s="279"/>
      <c r="C41" s="279"/>
      <c r="D41" s="279"/>
      <c r="E41" s="280"/>
      <c r="F41" s="280"/>
      <c r="G41" s="279"/>
      <c r="H41" s="279"/>
      <c r="I41" s="279"/>
      <c r="J41" s="279"/>
      <c r="K41" s="279"/>
      <c r="L41" s="279"/>
      <c r="M41" s="279"/>
      <c r="N41" s="279"/>
      <c r="O41" s="281"/>
    </row>
    <row r="42" spans="1:15" ht="15.5" x14ac:dyDescent="0.25">
      <c r="A42" s="189" t="s">
        <v>23</v>
      </c>
      <c r="B42" s="46"/>
      <c r="C42" s="46"/>
      <c r="D42" s="46"/>
      <c r="E42" s="46"/>
      <c r="F42" s="46"/>
      <c r="G42" s="46"/>
      <c r="H42" s="46"/>
      <c r="I42" s="46"/>
      <c r="J42" s="46"/>
      <c r="K42" s="46"/>
      <c r="L42" s="46"/>
      <c r="M42" s="267"/>
      <c r="N42" s="46"/>
      <c r="O42" s="186"/>
    </row>
    <row r="43" spans="1:15" s="188" customFormat="1" ht="16.5" x14ac:dyDescent="0.35">
      <c r="A43" s="184" t="s">
        <v>24</v>
      </c>
      <c r="B43" s="268"/>
      <c r="C43" s="268"/>
      <c r="D43" s="268"/>
      <c r="E43" s="268"/>
      <c r="F43" s="268"/>
      <c r="G43" s="268"/>
      <c r="H43" s="268"/>
      <c r="I43" s="268"/>
      <c r="J43" s="268"/>
      <c r="K43" s="268"/>
      <c r="L43" s="268"/>
      <c r="M43" s="268"/>
      <c r="N43" s="268"/>
      <c r="O43" s="186"/>
    </row>
    <row r="44" spans="1:15" ht="15.5" x14ac:dyDescent="0.25">
      <c r="A44" s="184" t="s">
        <v>25</v>
      </c>
      <c r="O44" s="186"/>
    </row>
    <row r="45" spans="1:15" ht="15.5" x14ac:dyDescent="0.25">
      <c r="A45" s="184" t="s">
        <v>26</v>
      </c>
      <c r="O45" s="186"/>
    </row>
    <row r="46" spans="1:15" ht="15.5" x14ac:dyDescent="0.25">
      <c r="O46" s="186"/>
    </row>
    <row r="47" spans="1:15" ht="15.5" x14ac:dyDescent="0.25">
      <c r="A47" s="189" t="s">
        <v>27</v>
      </c>
      <c r="O47" s="186"/>
    </row>
    <row r="48" spans="1:15" ht="15.5" x14ac:dyDescent="0.25">
      <c r="A48" s="184" t="s">
        <v>28</v>
      </c>
      <c r="O48" s="186"/>
    </row>
    <row r="49" spans="1:15" ht="15.5" x14ac:dyDescent="0.25">
      <c r="A49" s="184" t="s">
        <v>29</v>
      </c>
      <c r="O49" s="186"/>
    </row>
    <row r="50" spans="1:15" ht="15.5" x14ac:dyDescent="0.25">
      <c r="A50" s="184" t="s">
        <v>30</v>
      </c>
      <c r="O50" s="186"/>
    </row>
    <row r="51" spans="1:15" ht="16.5" x14ac:dyDescent="0.35">
      <c r="A51" s="269"/>
      <c r="E51" s="36"/>
      <c r="O51" s="270"/>
    </row>
    <row r="52" spans="1:15" ht="16.5" x14ac:dyDescent="0.35">
      <c r="A52" s="271" t="s">
        <v>31</v>
      </c>
      <c r="B52" s="272"/>
      <c r="C52" s="272"/>
      <c r="D52" s="272"/>
      <c r="E52" s="272"/>
      <c r="F52" s="272"/>
      <c r="G52" s="272"/>
      <c r="H52" s="272"/>
      <c r="I52" s="272"/>
      <c r="J52" s="272"/>
      <c r="K52" s="272"/>
      <c r="L52" s="272"/>
      <c r="M52" s="272"/>
      <c r="N52" s="272"/>
      <c r="O52" s="273"/>
    </row>
    <row r="53" spans="1:15" ht="15.5" x14ac:dyDescent="0.35">
      <c r="A53" s="274" t="s">
        <v>32</v>
      </c>
      <c r="B53" s="275"/>
      <c r="C53" s="275"/>
      <c r="D53" s="275"/>
      <c r="E53" s="275"/>
      <c r="F53" s="275"/>
      <c r="G53" s="275"/>
      <c r="H53" s="275"/>
      <c r="I53" s="275"/>
      <c r="J53" s="275"/>
      <c r="K53" s="275"/>
      <c r="L53" s="275"/>
      <c r="M53" s="275"/>
      <c r="N53" s="275"/>
      <c r="O53" s="186"/>
    </row>
    <row r="54" spans="1:15" ht="15.5" x14ac:dyDescent="0.35">
      <c r="A54" s="274" t="s">
        <v>33</v>
      </c>
      <c r="B54" s="275"/>
      <c r="C54" s="275"/>
      <c r="D54" s="275"/>
      <c r="E54" s="275"/>
      <c r="F54" s="275"/>
      <c r="G54" s="275"/>
      <c r="H54" s="275"/>
      <c r="I54" s="275"/>
      <c r="J54" s="275"/>
      <c r="K54" s="275"/>
      <c r="L54" s="275"/>
      <c r="M54" s="275"/>
      <c r="N54" s="275"/>
      <c r="O54" s="276"/>
    </row>
    <row r="55" spans="1:15" ht="15.5" x14ac:dyDescent="0.35">
      <c r="A55" s="274" t="s">
        <v>34</v>
      </c>
      <c r="B55" s="275"/>
      <c r="C55" s="275"/>
      <c r="D55" s="275"/>
      <c r="E55" s="275"/>
      <c r="F55" s="275"/>
      <c r="G55" s="275"/>
      <c r="H55" s="275"/>
      <c r="I55" s="275"/>
      <c r="J55" s="275"/>
      <c r="K55" s="275"/>
      <c r="L55" s="275"/>
      <c r="M55" s="275"/>
      <c r="N55" s="275"/>
      <c r="O55" s="276"/>
    </row>
    <row r="56" spans="1:15" ht="15.5" x14ac:dyDescent="0.35">
      <c r="A56" s="274"/>
      <c r="B56" s="275"/>
      <c r="C56" s="275"/>
      <c r="D56" s="275"/>
      <c r="E56" s="275"/>
      <c r="F56" s="275"/>
      <c r="G56" s="275"/>
      <c r="H56" s="275"/>
      <c r="I56" s="275"/>
      <c r="J56" s="275"/>
      <c r="K56" s="275"/>
      <c r="L56" s="275"/>
      <c r="M56" s="275"/>
      <c r="N56" s="275"/>
      <c r="O56" s="276"/>
    </row>
    <row r="57" spans="1:15" ht="15.5" x14ac:dyDescent="0.35">
      <c r="A57" s="274" t="s">
        <v>35</v>
      </c>
      <c r="B57" s="275"/>
      <c r="C57" s="275"/>
      <c r="D57" s="275"/>
      <c r="E57" s="275"/>
      <c r="F57" s="275"/>
      <c r="G57" s="275"/>
      <c r="H57" s="275"/>
      <c r="I57" s="275"/>
      <c r="J57" s="275"/>
      <c r="K57" s="275"/>
      <c r="L57" s="275"/>
      <c r="M57" s="275"/>
      <c r="N57" s="275"/>
      <c r="O57" s="276"/>
    </row>
    <row r="58" spans="1:15" ht="15.5" x14ac:dyDescent="0.35">
      <c r="A58" s="274" t="s">
        <v>36</v>
      </c>
      <c r="B58" s="275"/>
      <c r="C58" s="275"/>
      <c r="D58" s="275"/>
      <c r="E58" s="275"/>
      <c r="F58" s="275"/>
      <c r="G58" s="275"/>
      <c r="H58" s="275"/>
      <c r="I58" s="275"/>
      <c r="J58" s="275"/>
      <c r="K58" s="275"/>
      <c r="L58" s="275"/>
      <c r="M58" s="275"/>
      <c r="N58" s="275"/>
      <c r="O58" s="276"/>
    </row>
    <row r="59" spans="1:15" ht="15.5" x14ac:dyDescent="0.35">
      <c r="A59" s="274" t="s">
        <v>37</v>
      </c>
      <c r="B59" s="275"/>
      <c r="C59" s="275"/>
      <c r="D59" s="275"/>
      <c r="E59" s="275"/>
      <c r="F59" s="275"/>
      <c r="G59" s="275"/>
      <c r="H59" s="275"/>
      <c r="I59" s="275"/>
      <c r="J59" s="275"/>
      <c r="K59" s="275"/>
      <c r="L59" s="275"/>
      <c r="M59" s="275"/>
      <c r="N59" s="275"/>
      <c r="O59" s="276"/>
    </row>
    <row r="60" spans="1:15" ht="15.5" x14ac:dyDescent="0.35">
      <c r="A60" s="274"/>
      <c r="B60" s="275"/>
      <c r="C60" s="275"/>
      <c r="D60" s="275"/>
      <c r="E60" s="275"/>
      <c r="F60" s="275"/>
      <c r="G60" s="275"/>
      <c r="H60" s="275"/>
      <c r="I60" s="275"/>
      <c r="J60" s="275"/>
      <c r="K60" s="275"/>
      <c r="L60" s="275"/>
      <c r="M60" s="275"/>
      <c r="N60" s="275"/>
      <c r="O60" s="276"/>
    </row>
    <row r="61" spans="1:15" ht="15.5" x14ac:dyDescent="0.35">
      <c r="A61" s="274" t="s">
        <v>38</v>
      </c>
      <c r="B61" s="275"/>
      <c r="C61" s="275"/>
      <c r="D61" s="275"/>
      <c r="E61" s="275"/>
      <c r="F61" s="275"/>
      <c r="G61" s="275"/>
      <c r="H61" s="275"/>
      <c r="I61" s="275"/>
      <c r="J61" s="275"/>
      <c r="K61" s="275"/>
      <c r="L61" s="275"/>
      <c r="M61" s="275"/>
      <c r="N61" s="275"/>
      <c r="O61" s="276"/>
    </row>
    <row r="62" spans="1:15" ht="15.5" x14ac:dyDescent="0.35">
      <c r="A62" s="274" t="s">
        <v>39</v>
      </c>
      <c r="B62" s="275"/>
      <c r="C62" s="275"/>
      <c r="D62" s="275"/>
      <c r="E62" s="275"/>
      <c r="F62" s="275"/>
      <c r="G62" s="275"/>
      <c r="H62" s="275"/>
      <c r="I62" s="275"/>
      <c r="J62" s="275"/>
      <c r="K62" s="275"/>
      <c r="L62" s="275"/>
      <c r="M62" s="275"/>
      <c r="N62" s="275"/>
      <c r="O62" s="276"/>
    </row>
    <row r="63" spans="1:15" ht="15.5" x14ac:dyDescent="0.35">
      <c r="A63" s="274" t="s">
        <v>40</v>
      </c>
      <c r="B63" s="275"/>
      <c r="C63" s="275"/>
      <c r="D63" s="275"/>
      <c r="E63" s="275"/>
      <c r="F63" s="275"/>
      <c r="G63" s="275"/>
      <c r="H63" s="275"/>
      <c r="I63" s="275"/>
      <c r="J63" s="275"/>
      <c r="K63" s="275"/>
      <c r="L63" s="275"/>
      <c r="M63" s="275"/>
      <c r="N63" s="275"/>
      <c r="O63" s="276"/>
    </row>
    <row r="64" spans="1:15" ht="15.5" x14ac:dyDescent="0.35">
      <c r="A64" s="274"/>
      <c r="B64" s="275"/>
      <c r="C64" s="275"/>
      <c r="D64" s="275"/>
      <c r="E64" s="275"/>
      <c r="F64" s="275"/>
      <c r="G64" s="275"/>
      <c r="H64" s="275"/>
      <c r="I64" s="275"/>
      <c r="J64" s="275"/>
      <c r="K64" s="275"/>
      <c r="L64" s="275"/>
      <c r="M64" s="275"/>
      <c r="N64" s="275"/>
      <c r="O64" s="276"/>
    </row>
    <row r="65" spans="1:15" ht="15.5" x14ac:dyDescent="0.35">
      <c r="A65" s="274" t="s">
        <v>41</v>
      </c>
      <c r="B65" s="275"/>
      <c r="C65" s="275"/>
      <c r="D65" s="275"/>
      <c r="E65" s="275"/>
      <c r="F65" s="275"/>
      <c r="G65" s="275"/>
      <c r="H65" s="275"/>
      <c r="I65" s="275"/>
      <c r="J65" s="275"/>
      <c r="K65" s="275"/>
      <c r="L65" s="275"/>
      <c r="M65" s="275"/>
      <c r="N65" s="275"/>
      <c r="O65" s="276"/>
    </row>
    <row r="66" spans="1:15" ht="15.5" x14ac:dyDescent="0.35">
      <c r="A66" s="274"/>
      <c r="B66" s="275"/>
      <c r="C66" s="275"/>
      <c r="D66" s="275"/>
      <c r="E66" s="275"/>
      <c r="F66" s="275"/>
      <c r="G66" s="275"/>
      <c r="H66" s="275"/>
      <c r="I66" s="275"/>
      <c r="J66" s="275"/>
      <c r="K66" s="275"/>
      <c r="L66" s="275"/>
      <c r="M66" s="275"/>
      <c r="N66" s="275"/>
      <c r="O66" s="276"/>
    </row>
    <row r="67" spans="1:15" ht="15.5" x14ac:dyDescent="0.35">
      <c r="A67" s="274" t="s">
        <v>42</v>
      </c>
      <c r="B67" s="275"/>
      <c r="C67" s="275"/>
      <c r="D67" s="275"/>
      <c r="E67" s="275"/>
      <c r="F67" s="275"/>
      <c r="G67" s="275"/>
      <c r="H67" s="275"/>
      <c r="I67" s="275"/>
      <c r="J67" s="275"/>
      <c r="K67" s="275"/>
      <c r="L67" s="275"/>
      <c r="M67" s="275"/>
      <c r="N67" s="275"/>
      <c r="O67" s="276"/>
    </row>
    <row r="68" spans="1:15" x14ac:dyDescent="0.25">
      <c r="A68" s="277"/>
      <c r="B68" s="251"/>
      <c r="C68" s="251"/>
      <c r="D68" s="251"/>
      <c r="E68" s="251"/>
      <c r="F68" s="251"/>
      <c r="G68" s="251"/>
      <c r="H68" s="251"/>
      <c r="I68" s="251"/>
      <c r="J68" s="251"/>
      <c r="K68" s="251"/>
      <c r="L68" s="251"/>
      <c r="M68" s="251"/>
      <c r="N68" s="251"/>
      <c r="O68" s="278"/>
    </row>
  </sheetData>
  <hyperlinks>
    <hyperlink ref="F31" r:id="rId1" display="https://www.electoralcommission.org.uk/voting-and-elections  " xr:uid="{360DA743-E82C-4344-BD20-E7DFC7C86810}"/>
    <hyperlink ref="B36:C36" r:id="rId2" display="Agent declaration" xr:uid="{1C983675-B776-4D74-8A33-137ACA1E3CFD}"/>
    <hyperlink ref="E36" r:id="rId3" xr:uid="{A43B6044-9F94-46A1-9931-6FB56BB993E9}"/>
    <hyperlink ref="B36" r:id="rId4" xr:uid="{BC05922A-F99E-43F1-AAF8-B427DBE51E00}"/>
    <hyperlink ref="J5" r:id="rId5" xr:uid="{07261294-7AF8-44EF-BF82-19106A204F88}"/>
  </hyperlinks>
  <pageMargins left="0.7" right="0.7" top="0.75" bottom="0.75" header="0.3" footer="0.3"/>
  <pageSetup paperSize="9" scale="83" fitToWidth="0" fitToHeight="0" orientation="landscape" horizontalDpi="1200" verticalDpi="1200" r:id="rId6"/>
  <rowBreaks count="2" manualBreakCount="2">
    <brk id="40" max="14" man="1"/>
    <brk id="69" max="14" man="1"/>
  </rowBreaks>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B9F06-C0BB-4DFE-8EB7-E8D2047383D1}">
  <dimension ref="A1:K29"/>
  <sheetViews>
    <sheetView zoomScaleNormal="100" workbookViewId="0">
      <selection activeCell="A7" sqref="A7"/>
    </sheetView>
  </sheetViews>
  <sheetFormatPr defaultRowHeight="12.5" x14ac:dyDescent="0.25"/>
  <cols>
    <col min="1" max="1" width="10" customWidth="1"/>
    <col min="2" max="2" width="10.81640625" customWidth="1"/>
    <col min="3" max="3" width="36.54296875" customWidth="1"/>
    <col min="4" max="4" width="14.453125" customWidth="1"/>
    <col min="5" max="5" width="34.54296875" customWidth="1"/>
    <col min="6" max="6" width="13" customWidth="1"/>
    <col min="7" max="7" width="12.1796875" customWidth="1"/>
    <col min="8" max="8" width="12.81640625" customWidth="1"/>
    <col min="9" max="9" width="13.54296875" customWidth="1"/>
    <col min="10" max="10" width="12.453125" customWidth="1"/>
  </cols>
  <sheetData>
    <row r="1" spans="1:11" ht="18" x14ac:dyDescent="0.25">
      <c r="A1" s="151" t="s">
        <v>161</v>
      </c>
      <c r="B1" s="138"/>
      <c r="C1" s="138"/>
      <c r="D1" s="139"/>
      <c r="E1" s="140"/>
      <c r="F1" s="141"/>
      <c r="G1" s="141"/>
      <c r="H1" s="141"/>
      <c r="I1" s="142"/>
      <c r="J1" s="142"/>
      <c r="K1" s="37"/>
    </row>
    <row r="2" spans="1:11" ht="15.5" x14ac:dyDescent="0.25">
      <c r="A2" s="247" t="s">
        <v>162</v>
      </c>
      <c r="B2" s="247"/>
      <c r="C2" s="247"/>
      <c r="D2" s="248"/>
      <c r="E2" s="247"/>
      <c r="F2" s="249"/>
      <c r="G2" s="249"/>
      <c r="H2" s="249"/>
      <c r="I2" s="250"/>
      <c r="J2" s="250"/>
      <c r="K2" s="37"/>
    </row>
    <row r="3" spans="1:11" ht="15.5" x14ac:dyDescent="0.25">
      <c r="A3" s="247"/>
      <c r="B3" s="247" t="s">
        <v>163</v>
      </c>
      <c r="C3" s="247"/>
      <c r="D3" s="248"/>
      <c r="E3" s="247"/>
      <c r="F3" s="249"/>
      <c r="G3" s="249"/>
      <c r="H3" s="249"/>
      <c r="I3" s="250"/>
      <c r="J3" s="250"/>
      <c r="K3" s="37"/>
    </row>
    <row r="4" spans="1:11" ht="15.5" x14ac:dyDescent="0.25">
      <c r="A4" s="247"/>
      <c r="B4" s="247" t="s">
        <v>164</v>
      </c>
      <c r="C4" s="247"/>
      <c r="D4" s="248"/>
      <c r="E4" s="247"/>
      <c r="F4" s="249"/>
      <c r="G4" s="249"/>
      <c r="H4" s="249"/>
      <c r="I4" s="250"/>
      <c r="J4" s="250"/>
      <c r="K4" s="37"/>
    </row>
    <row r="5" spans="1:11" ht="15.5" x14ac:dyDescent="0.25">
      <c r="A5" s="247"/>
      <c r="B5" s="247" t="s">
        <v>165</v>
      </c>
      <c r="C5" s="247"/>
      <c r="D5" s="248"/>
      <c r="E5" s="247"/>
      <c r="F5" s="249"/>
      <c r="G5" s="249"/>
      <c r="H5" s="249"/>
      <c r="I5" s="250"/>
      <c r="J5" s="250"/>
      <c r="K5" s="37"/>
    </row>
    <row r="6" spans="1:11" ht="15.5" x14ac:dyDescent="0.25">
      <c r="A6" s="247"/>
      <c r="B6" s="247" t="s">
        <v>166</v>
      </c>
      <c r="C6" s="247"/>
      <c r="D6" s="248"/>
      <c r="E6" s="247"/>
      <c r="F6" s="249"/>
      <c r="G6" s="249"/>
      <c r="H6" s="249"/>
      <c r="I6" s="250"/>
      <c r="J6" s="250"/>
      <c r="K6" s="37"/>
    </row>
    <row r="7" spans="1:11" ht="18" customHeight="1" x14ac:dyDescent="0.25">
      <c r="A7" s="282" t="s">
        <v>167</v>
      </c>
      <c r="B7" s="247"/>
      <c r="C7" s="247"/>
      <c r="D7" s="248"/>
      <c r="E7" s="247"/>
      <c r="F7" s="249"/>
      <c r="G7" s="249"/>
      <c r="H7" s="249"/>
      <c r="I7" s="250"/>
      <c r="J7" s="250"/>
      <c r="K7" s="37"/>
    </row>
    <row r="8" spans="1:11" ht="16.5" x14ac:dyDescent="0.25">
      <c r="A8" s="443" t="s">
        <v>113</v>
      </c>
      <c r="B8" s="444" t="s">
        <v>114</v>
      </c>
      <c r="C8" s="445" t="s">
        <v>115</v>
      </c>
      <c r="D8" s="444" t="s">
        <v>116</v>
      </c>
      <c r="E8" s="444" t="s">
        <v>117</v>
      </c>
      <c r="F8" s="439" t="s">
        <v>118</v>
      </c>
      <c r="G8" s="439" t="s">
        <v>119</v>
      </c>
      <c r="H8" s="439" t="s">
        <v>120</v>
      </c>
      <c r="I8" s="436" t="s">
        <v>121</v>
      </c>
      <c r="J8" s="441" t="s">
        <v>122</v>
      </c>
      <c r="K8" s="152"/>
    </row>
    <row r="9" spans="1:11" ht="16.5" x14ac:dyDescent="0.25">
      <c r="A9" s="443"/>
      <c r="B9" s="444"/>
      <c r="C9" s="445"/>
      <c r="D9" s="443"/>
      <c r="E9" s="443"/>
      <c r="F9" s="439"/>
      <c r="G9" s="440"/>
      <c r="H9" s="440"/>
      <c r="I9" s="437"/>
      <c r="J9" s="442"/>
      <c r="K9" s="35"/>
    </row>
    <row r="10" spans="1:11" ht="16.5" x14ac:dyDescent="0.25">
      <c r="A10" s="443"/>
      <c r="B10" s="444"/>
      <c r="C10" s="445"/>
      <c r="D10" s="443"/>
      <c r="E10" s="443"/>
      <c r="F10" s="439"/>
      <c r="G10" s="440"/>
      <c r="H10" s="440"/>
      <c r="I10" s="437"/>
      <c r="J10" s="442"/>
      <c r="K10" s="153"/>
    </row>
    <row r="11" spans="1:11" ht="16.5" x14ac:dyDescent="0.25">
      <c r="A11" s="443"/>
      <c r="B11" s="444"/>
      <c r="C11" s="445"/>
      <c r="D11" s="443"/>
      <c r="E11" s="443"/>
      <c r="F11" s="439"/>
      <c r="G11" s="440"/>
      <c r="H11" s="440"/>
      <c r="I11" s="438"/>
      <c r="J11" s="442"/>
      <c r="K11" s="35"/>
    </row>
    <row r="12" spans="1:11" ht="15.5" x14ac:dyDescent="0.25">
      <c r="A12" s="109"/>
      <c r="B12" s="109"/>
      <c r="C12" s="110"/>
      <c r="D12" s="180"/>
      <c r="E12" s="110" t="s">
        <v>123</v>
      </c>
      <c r="F12" s="111"/>
      <c r="G12" s="112"/>
      <c r="H12" s="112"/>
      <c r="I12" s="126"/>
      <c r="J12" s="113"/>
      <c r="K12" s="206" t="str">
        <f>IF(AND(ISNUMBER(J12),ISBLANK(I12)), "Enter 'Short' or 'Long' in column I","")</f>
        <v/>
      </c>
    </row>
    <row r="13" spans="1:11" ht="15.5" x14ac:dyDescent="0.25">
      <c r="A13" s="115"/>
      <c r="B13" s="115"/>
      <c r="C13" s="116"/>
      <c r="D13" s="181"/>
      <c r="E13" s="116" t="s">
        <v>123</v>
      </c>
      <c r="F13" s="117"/>
      <c r="G13" s="118"/>
      <c r="H13" s="119"/>
      <c r="I13" s="130"/>
      <c r="J13" s="120"/>
      <c r="K13" s="206" t="str">
        <f>IF(AND(ISNUMBER(J13),ISBLANK(I13)), "Enter 'Short' or 'Long' in column I","")</f>
        <v/>
      </c>
    </row>
    <row r="14" spans="1:11" ht="15.5" x14ac:dyDescent="0.25">
      <c r="A14" s="115"/>
      <c r="B14" s="115"/>
      <c r="C14" s="116"/>
      <c r="D14" s="181"/>
      <c r="E14" s="116"/>
      <c r="F14" s="116"/>
      <c r="G14" s="118"/>
      <c r="H14" s="119"/>
      <c r="I14" s="130"/>
      <c r="J14" s="120"/>
      <c r="K14" s="206" t="str">
        <f>IF(AND(ISNUMBER(J14),ISBLANK(I14)), "Enter 'Short' or 'Long' in column I","")</f>
        <v/>
      </c>
    </row>
    <row r="15" spans="1:11" ht="15.5" x14ac:dyDescent="0.25">
      <c r="A15" s="115"/>
      <c r="B15" s="115"/>
      <c r="C15" s="116"/>
      <c r="D15" s="181"/>
      <c r="E15" s="116"/>
      <c r="F15" s="116"/>
      <c r="G15" s="119"/>
      <c r="H15" s="119"/>
      <c r="I15" s="130"/>
      <c r="J15" s="120"/>
      <c r="K15" s="206" t="str">
        <f>IF(AND(ISNUMBER(J15),ISBLANK(I15)), "Enter 'Short' or 'Long' in column I","")</f>
        <v/>
      </c>
    </row>
    <row r="16" spans="1:11" ht="15.5" x14ac:dyDescent="0.25">
      <c r="A16" s="115"/>
      <c r="B16" s="115"/>
      <c r="C16" s="116"/>
      <c r="D16" s="181"/>
      <c r="E16" s="116"/>
      <c r="F16" s="121"/>
      <c r="G16" s="119"/>
      <c r="H16" s="119"/>
      <c r="I16" s="130"/>
      <c r="J16" s="120"/>
      <c r="K16" s="206" t="str">
        <f>IF(AND(ISNUMBER(J16),ISBLANK(I16)), "Enter 'Short' or 'Long' in column I","")</f>
        <v/>
      </c>
    </row>
    <row r="17" spans="1:11" ht="15.5" x14ac:dyDescent="0.25">
      <c r="A17" s="115"/>
      <c r="B17" s="115"/>
      <c r="C17" s="116"/>
      <c r="D17" s="181"/>
      <c r="E17" s="116"/>
      <c r="F17" s="117"/>
      <c r="G17" s="118"/>
      <c r="H17" s="119"/>
      <c r="I17" s="130"/>
      <c r="J17" s="120"/>
      <c r="K17" s="206" t="str">
        <f t="shared" ref="K17:K24" si="0">IF(AND(ISNUMBER(J17),ISBLANK(I17)), "Enter 'Short' or 'Long' in column I","")</f>
        <v/>
      </c>
    </row>
    <row r="18" spans="1:11" ht="15.5" x14ac:dyDescent="0.25">
      <c r="A18" s="115"/>
      <c r="B18" s="115"/>
      <c r="C18" s="116"/>
      <c r="D18" s="181"/>
      <c r="E18" s="116"/>
      <c r="F18" s="112"/>
      <c r="G18" s="119"/>
      <c r="H18" s="119"/>
      <c r="I18" s="130"/>
      <c r="J18" s="120"/>
      <c r="K18" s="206" t="str">
        <f t="shared" si="0"/>
        <v/>
      </c>
    </row>
    <row r="19" spans="1:11" ht="15.5" x14ac:dyDescent="0.25">
      <c r="A19" s="115"/>
      <c r="B19" s="115"/>
      <c r="C19" s="116"/>
      <c r="D19" s="181"/>
      <c r="E19" s="116"/>
      <c r="F19" s="119"/>
      <c r="G19" s="119"/>
      <c r="H19" s="119"/>
      <c r="I19" s="130"/>
      <c r="J19" s="120"/>
      <c r="K19" s="206" t="str">
        <f t="shared" si="0"/>
        <v/>
      </c>
    </row>
    <row r="20" spans="1:11" ht="15.5" x14ac:dyDescent="0.25">
      <c r="A20" s="115"/>
      <c r="B20" s="115"/>
      <c r="C20" s="116"/>
      <c r="D20" s="181"/>
      <c r="E20" s="116"/>
      <c r="F20" s="119"/>
      <c r="G20" s="119"/>
      <c r="H20" s="119"/>
      <c r="I20" s="130"/>
      <c r="J20" s="120"/>
      <c r="K20" s="206" t="str">
        <f t="shared" si="0"/>
        <v/>
      </c>
    </row>
    <row r="21" spans="1:11" ht="15.5" x14ac:dyDescent="0.25">
      <c r="A21" s="115"/>
      <c r="B21" s="115"/>
      <c r="C21" s="116"/>
      <c r="D21" s="181"/>
      <c r="E21" s="116"/>
      <c r="F21" s="119"/>
      <c r="G21" s="119"/>
      <c r="H21" s="119"/>
      <c r="I21" s="130"/>
      <c r="J21" s="120"/>
      <c r="K21" s="206" t="str">
        <f t="shared" si="0"/>
        <v/>
      </c>
    </row>
    <row r="22" spans="1:11" ht="15.5" x14ac:dyDescent="0.25">
      <c r="A22" s="115"/>
      <c r="B22" s="115"/>
      <c r="C22" s="116"/>
      <c r="D22" s="181"/>
      <c r="E22" s="116"/>
      <c r="F22" s="119"/>
      <c r="G22" s="119"/>
      <c r="H22" s="119"/>
      <c r="I22" s="130"/>
      <c r="J22" s="120"/>
      <c r="K22" s="206" t="str">
        <f t="shared" si="0"/>
        <v/>
      </c>
    </row>
    <row r="23" spans="1:11" ht="15.5" x14ac:dyDescent="0.25">
      <c r="A23" s="115"/>
      <c r="B23" s="115"/>
      <c r="C23" s="116"/>
      <c r="D23" s="181"/>
      <c r="E23" s="116"/>
      <c r="F23" s="119"/>
      <c r="G23" s="119"/>
      <c r="H23" s="119"/>
      <c r="I23" s="130"/>
      <c r="J23" s="120"/>
      <c r="K23" s="206" t="str">
        <f t="shared" si="0"/>
        <v/>
      </c>
    </row>
    <row r="24" spans="1:11" ht="16.5" x14ac:dyDescent="0.35">
      <c r="A24" s="139"/>
      <c r="B24" s="139"/>
      <c r="C24" s="139"/>
      <c r="D24" s="182"/>
      <c r="E24" s="139"/>
      <c r="F24" s="139"/>
      <c r="G24" s="139"/>
      <c r="H24" s="139"/>
      <c r="I24" s="139"/>
      <c r="J24" s="81"/>
      <c r="K24" s="206" t="str">
        <f t="shared" si="0"/>
        <v/>
      </c>
    </row>
    <row r="25" spans="1:11" ht="16.5" x14ac:dyDescent="0.25">
      <c r="A25" s="143"/>
      <c r="B25" s="143"/>
      <c r="C25" s="143"/>
      <c r="D25" s="143"/>
      <c r="E25" s="143"/>
      <c r="F25" s="144"/>
      <c r="G25" s="144"/>
      <c r="H25" s="144"/>
      <c r="I25" s="204" t="s">
        <v>105</v>
      </c>
      <c r="J25" s="82">
        <f>SUMIF(I$12:I$23,"Long",J$12:J$23)</f>
        <v>0</v>
      </c>
      <c r="K25" s="37"/>
    </row>
    <row r="26" spans="1:11" ht="16.5" x14ac:dyDescent="0.25">
      <c r="A26" s="143"/>
      <c r="B26" s="143"/>
      <c r="C26" s="143"/>
      <c r="D26" s="143"/>
      <c r="E26" s="143"/>
      <c r="F26" s="144"/>
      <c r="G26" s="144"/>
      <c r="H26" s="144"/>
      <c r="I26" s="204" t="s">
        <v>106</v>
      </c>
      <c r="J26" s="82">
        <f>SUMIF(I$12:I$23,"Short",J$12:J$23)</f>
        <v>0</v>
      </c>
      <c r="K26" s="37"/>
    </row>
    <row r="27" spans="1:11" ht="16.5" x14ac:dyDescent="0.25">
      <c r="A27" s="143"/>
      <c r="B27" s="143"/>
      <c r="C27" s="143"/>
      <c r="D27" s="143"/>
      <c r="E27" s="143"/>
      <c r="F27" s="144"/>
      <c r="G27" s="144"/>
      <c r="H27" s="204"/>
      <c r="I27" s="205" t="s">
        <v>124</v>
      </c>
      <c r="J27" s="145">
        <f>SUM(J12:J23)</f>
        <v>0</v>
      </c>
      <c r="K27" s="207" t="str">
        <f>IF(J25+J26=J27,"","Check that you have entered 'Short' or 'Long' in column I for every item")</f>
        <v/>
      </c>
    </row>
    <row r="28" spans="1:11" x14ac:dyDescent="0.25">
      <c r="A28" s="37"/>
      <c r="B28" s="37"/>
      <c r="C28" s="37"/>
      <c r="D28" s="147"/>
      <c r="E28" s="37"/>
      <c r="F28" s="148"/>
      <c r="G28" s="148"/>
      <c r="H28" s="148"/>
      <c r="I28" s="149"/>
      <c r="J28" s="37"/>
      <c r="K28" s="37"/>
    </row>
    <row r="29" spans="1:11" ht="14" x14ac:dyDescent="0.25">
      <c r="A29" s="146" t="s">
        <v>125</v>
      </c>
      <c r="B29" s="37"/>
      <c r="C29" s="37"/>
      <c r="D29" s="147"/>
      <c r="E29" s="37"/>
      <c r="F29" s="148"/>
      <c r="G29" s="148"/>
      <c r="H29" s="148"/>
      <c r="I29" s="149"/>
      <c r="J29" s="37"/>
      <c r="K29" s="37"/>
    </row>
  </sheetData>
  <sheetProtection sheet="1" objects="1" scenarios="1"/>
  <mergeCells count="10">
    <mergeCell ref="G8:G11"/>
    <mergeCell ref="H8:H11"/>
    <mergeCell ref="I8:I11"/>
    <mergeCell ref="J8:J11"/>
    <mergeCell ref="A8:A11"/>
    <mergeCell ref="B8:B11"/>
    <mergeCell ref="C8:C11"/>
    <mergeCell ref="D8:D11"/>
    <mergeCell ref="E8:E11"/>
    <mergeCell ref="F8:F11"/>
  </mergeCells>
  <dataValidations count="5">
    <dataValidation type="list" allowBlank="1" showInputMessage="1" showErrorMessage="1" sqref="D12:D24" xr:uid="{A528CB0E-2CC0-4145-83AF-615175C6A7C7}">
      <formula1>"A. Advertising, B. Unsolicited material to voters, C. Transport, D. Public meetings, E. Agent and other staff costs, F. Accommodation and administration"</formula1>
    </dataValidation>
    <dataValidation type="list" allowBlank="1" showInputMessage="1" showErrorMessage="1" sqref="I12:I23" xr:uid="{039ACC6A-9589-43D0-8092-E5113C911AB0}">
      <formula1>"Long, Short"</formula1>
    </dataValidation>
    <dataValidation type="list" allowBlank="1" showInputMessage="1" showErrorMessage="1" sqref="B12:B24" xr:uid="{579E8A38-70D9-4FA6-9703-773CEEF71940}">
      <formula1>"Yes, No"</formula1>
    </dataValidation>
    <dataValidation type="list" allowBlank="1" showInputMessage="1" showErrorMessage="1" sqref="D25:D27" xr:uid="{6D2EAF3B-E3AA-4281-B783-D9074F111334}">
      <formula1>"A. Advertising, B. Unsolicited material to electors, C. Transport, D. Public meetings, E. Agent and other staff costs, F. Accommodation and administration"</formula1>
    </dataValidation>
    <dataValidation allowBlank="1" showInputMessage="1" showErrorMessage="1" sqref="C12:C27" xr:uid="{F768CB25-A3CC-423A-8569-3DCC1D9EAC89}"/>
  </dataValidations>
  <hyperlinks>
    <hyperlink ref="A7" r:id="rId1" xr:uid="{30714874-E1B1-4BDC-87DB-F9B1AD35F8BC}"/>
  </hyperlinks>
  <pageMargins left="0.7" right="0.7" top="0.75" bottom="0.75" header="0.3" footer="0.3"/>
  <pageSetup paperSize="9" scale="77" orientation="landscape" r:id="rId2"/>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A3856-4ACA-4B97-A300-71F15309B061}">
  <dimension ref="A1:H21"/>
  <sheetViews>
    <sheetView zoomScaleNormal="100" workbookViewId="0">
      <selection activeCell="A3" sqref="A3:H3"/>
    </sheetView>
  </sheetViews>
  <sheetFormatPr defaultColWidth="8.81640625" defaultRowHeight="12.5" x14ac:dyDescent="0.25"/>
  <cols>
    <col min="1" max="1" width="36.81640625" customWidth="1"/>
    <col min="2" max="2" width="35.453125" customWidth="1"/>
    <col min="3" max="3" width="19.7265625" customWidth="1"/>
    <col min="4" max="4" width="21.26953125" customWidth="1"/>
    <col min="5" max="6" width="17.26953125" customWidth="1"/>
    <col min="7" max="7" width="26.7265625" customWidth="1"/>
    <col min="8" max="8" width="18.81640625" customWidth="1"/>
  </cols>
  <sheetData>
    <row r="1" spans="1:8" ht="20.149999999999999" customHeight="1" x14ac:dyDescent="0.25">
      <c r="A1" s="43" t="s">
        <v>168</v>
      </c>
      <c r="B1" s="44"/>
      <c r="C1" s="44"/>
      <c r="D1" s="44"/>
      <c r="E1" s="44"/>
      <c r="F1" s="44"/>
      <c r="G1" s="44"/>
      <c r="H1" s="69"/>
    </row>
    <row r="2" spans="1:8" s="70" customFormat="1" ht="19" customHeight="1" x14ac:dyDescent="0.25">
      <c r="A2" s="468" t="s">
        <v>169</v>
      </c>
      <c r="B2" s="469"/>
      <c r="C2" s="469"/>
      <c r="D2" s="469"/>
      <c r="E2" s="469"/>
      <c r="F2" s="469"/>
      <c r="G2" s="469"/>
      <c r="H2" s="470"/>
    </row>
    <row r="3" spans="1:8" s="70" customFormat="1" ht="20.149999999999999" customHeight="1" x14ac:dyDescent="0.25">
      <c r="A3" s="471" t="s">
        <v>170</v>
      </c>
      <c r="B3" s="450"/>
      <c r="C3" s="450"/>
      <c r="D3" s="450"/>
      <c r="E3" s="450"/>
      <c r="F3" s="450"/>
      <c r="G3" s="450"/>
      <c r="H3" s="472"/>
    </row>
    <row r="4" spans="1:8" s="4" customFormat="1" ht="38.15" customHeight="1" x14ac:dyDescent="0.35">
      <c r="A4" s="473" t="s">
        <v>171</v>
      </c>
      <c r="B4" s="474"/>
      <c r="C4" s="474"/>
      <c r="D4" s="474"/>
      <c r="E4" s="474"/>
      <c r="F4" s="474"/>
      <c r="G4" s="474"/>
      <c r="H4" s="475"/>
    </row>
    <row r="5" spans="1:8" s="33" customFormat="1" ht="34.5" customHeight="1" x14ac:dyDescent="0.25">
      <c r="A5" s="71" t="s">
        <v>172</v>
      </c>
      <c r="B5" s="72" t="s">
        <v>173</v>
      </c>
      <c r="C5" s="72" t="s">
        <v>174</v>
      </c>
      <c r="D5" s="73" t="s">
        <v>175</v>
      </c>
      <c r="E5" s="71" t="s">
        <v>176</v>
      </c>
      <c r="F5" s="72" t="s">
        <v>177</v>
      </c>
      <c r="G5" s="74" t="s">
        <v>178</v>
      </c>
      <c r="H5" s="72" t="s">
        <v>179</v>
      </c>
    </row>
    <row r="6" spans="1:8" s="46" customFormat="1" ht="15.5" x14ac:dyDescent="0.25">
      <c r="A6" s="75"/>
      <c r="B6" s="75"/>
      <c r="C6" s="75"/>
      <c r="D6" s="168"/>
      <c r="E6" s="127"/>
      <c r="F6" s="127"/>
      <c r="G6" s="169"/>
      <c r="H6" s="130"/>
    </row>
    <row r="7" spans="1:8" s="46" customFormat="1" ht="15.5" x14ac:dyDescent="0.25">
      <c r="A7" s="75"/>
      <c r="B7" s="75"/>
      <c r="C7" s="75"/>
      <c r="D7" s="168"/>
      <c r="E7" s="127"/>
      <c r="F7" s="127"/>
      <c r="G7" s="169"/>
      <c r="H7" s="130"/>
    </row>
    <row r="8" spans="1:8" s="46" customFormat="1" ht="15.5" x14ac:dyDescent="0.25">
      <c r="A8" s="75"/>
      <c r="B8" s="75"/>
      <c r="C8" s="75"/>
      <c r="D8" s="168"/>
      <c r="E8" s="127"/>
      <c r="F8" s="127"/>
      <c r="G8" s="169"/>
      <c r="H8" s="130"/>
    </row>
    <row r="9" spans="1:8" s="46" customFormat="1" ht="15.5" x14ac:dyDescent="0.25">
      <c r="A9" s="75"/>
      <c r="B9" s="75"/>
      <c r="C9" s="75"/>
      <c r="D9" s="168"/>
      <c r="E9" s="127"/>
      <c r="F9" s="127"/>
      <c r="G9" s="169"/>
      <c r="H9" s="130"/>
    </row>
    <row r="10" spans="1:8" s="46" customFormat="1" ht="15.5" x14ac:dyDescent="0.25">
      <c r="A10" s="75"/>
      <c r="B10" s="75"/>
      <c r="C10" s="75"/>
      <c r="D10" s="168"/>
      <c r="E10" s="127"/>
      <c r="F10" s="127"/>
      <c r="G10" s="169"/>
      <c r="H10" s="130"/>
    </row>
    <row r="11" spans="1:8" s="46" customFormat="1" ht="15.5" x14ac:dyDescent="0.25">
      <c r="A11" s="75"/>
      <c r="B11" s="75"/>
      <c r="C11" s="75"/>
      <c r="D11" s="168"/>
      <c r="E11" s="127"/>
      <c r="F11" s="127"/>
      <c r="G11" s="169"/>
      <c r="H11" s="130"/>
    </row>
    <row r="12" spans="1:8" s="46" customFormat="1" ht="15.5" x14ac:dyDescent="0.25">
      <c r="A12" s="75"/>
      <c r="B12" s="75"/>
      <c r="C12" s="75"/>
      <c r="D12" s="168"/>
      <c r="E12" s="127"/>
      <c r="F12" s="127"/>
      <c r="G12" s="169"/>
      <c r="H12" s="130"/>
    </row>
    <row r="13" spans="1:8" s="46" customFormat="1" ht="15.5" x14ac:dyDescent="0.25">
      <c r="A13" s="75"/>
      <c r="B13" s="75"/>
      <c r="C13" s="75"/>
      <c r="D13" s="168"/>
      <c r="E13" s="127"/>
      <c r="F13" s="127"/>
      <c r="G13" s="169"/>
      <c r="H13" s="130"/>
    </row>
    <row r="14" spans="1:8" s="46" customFormat="1" ht="15.5" x14ac:dyDescent="0.25">
      <c r="A14" s="75"/>
      <c r="B14" s="75"/>
      <c r="C14" s="75"/>
      <c r="D14" s="168"/>
      <c r="E14" s="127"/>
      <c r="F14" s="127"/>
      <c r="G14" s="169"/>
      <c r="H14" s="130"/>
    </row>
    <row r="15" spans="1:8" s="46" customFormat="1" ht="15.5" x14ac:dyDescent="0.25">
      <c r="A15" s="75"/>
      <c r="B15" s="75"/>
      <c r="C15" s="75"/>
      <c r="D15" s="168"/>
      <c r="E15" s="127"/>
      <c r="F15" s="127"/>
      <c r="G15" s="169"/>
      <c r="H15" s="130"/>
    </row>
    <row r="16" spans="1:8" s="46" customFormat="1" ht="15.5" x14ac:dyDescent="0.25">
      <c r="A16" s="75"/>
      <c r="B16" s="75"/>
      <c r="C16" s="75"/>
      <c r="D16" s="168"/>
      <c r="E16" s="127"/>
      <c r="F16" s="127"/>
      <c r="G16" s="169"/>
      <c r="H16" s="130"/>
    </row>
    <row r="17" spans="1:8" s="46" customFormat="1" ht="15.5" x14ac:dyDescent="0.25">
      <c r="A17" s="75"/>
      <c r="B17" s="75"/>
      <c r="C17" s="75"/>
      <c r="D17" s="168"/>
      <c r="E17" s="127"/>
      <c r="F17" s="127"/>
      <c r="G17" s="169"/>
      <c r="H17" s="130"/>
    </row>
    <row r="18" spans="1:8" s="46" customFormat="1" ht="15.5" x14ac:dyDescent="0.25">
      <c r="A18" s="75"/>
      <c r="B18" s="75"/>
      <c r="C18" s="75"/>
      <c r="D18" s="168"/>
      <c r="E18" s="127"/>
      <c r="F18" s="127"/>
      <c r="G18" s="169"/>
      <c r="H18" s="130"/>
    </row>
    <row r="19" spans="1:8" s="46" customFormat="1" ht="15.5" x14ac:dyDescent="0.25">
      <c r="A19" s="75"/>
      <c r="B19" s="75"/>
      <c r="C19" s="75"/>
      <c r="D19" s="168"/>
      <c r="E19" s="127"/>
      <c r="F19" s="127"/>
      <c r="G19" s="169"/>
      <c r="H19" s="130"/>
    </row>
    <row r="20" spans="1:8" ht="16.5" x14ac:dyDescent="0.35">
      <c r="A20" s="26"/>
      <c r="B20" s="26"/>
      <c r="C20" s="26"/>
      <c r="D20" s="26"/>
      <c r="E20" s="26"/>
      <c r="F20" s="26"/>
      <c r="G20" s="26"/>
      <c r="H20" s="83"/>
    </row>
    <row r="21" spans="1:8" ht="20.149999999999999" customHeight="1" x14ac:dyDescent="0.35">
      <c r="A21" s="26"/>
      <c r="B21" s="26"/>
      <c r="C21" s="26"/>
      <c r="D21" s="26"/>
      <c r="E21" s="26"/>
      <c r="F21" s="26"/>
      <c r="G21" s="68" t="s">
        <v>124</v>
      </c>
      <c r="H21" s="84">
        <f>SUM(H6:H20)</f>
        <v>0</v>
      </c>
    </row>
  </sheetData>
  <sheetProtection sheet="1" insertRows="0"/>
  <mergeCells count="3">
    <mergeCell ref="A2:H2"/>
    <mergeCell ref="A3:H3"/>
    <mergeCell ref="A4:H4"/>
  </mergeCells>
  <dataValidations count="1">
    <dataValidation type="list" allowBlank="1" showInputMessage="1" showErrorMessage="1" sqref="C6:C20" xr:uid="{97570438-9322-4AC5-A06D-18C629866848}">
      <formula1>"Individual, Political Party, Company, Trade Union, Building Society, Limited Liability Partnership, Friendly Society, Unincorporated Association, Trust"</formula1>
    </dataValidation>
  </dataValidations>
  <hyperlinks>
    <hyperlink ref="A3" r:id="rId1" xr:uid="{2CA98208-C20C-D54E-8CE1-813350BC1C5B}"/>
    <hyperlink ref="A3:H3" r:id="rId2" display="electoralcommission.org.uk/Scottish-Parliament-candidate-accept-donations" xr:uid="{622A33A3-9BAC-49AF-AF4A-DFC50147E1DE}"/>
  </hyperlinks>
  <pageMargins left="0.7" right="0.7" top="0.75" bottom="0.75" header="0.3" footer="0.3"/>
  <pageSetup paperSize="9" scale="62" orientation="landscape" r:id="rId3"/>
  <headerFoot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6C7C2-6E82-4E89-B5F7-38B3123F9E4A}">
  <dimension ref="A1:G20"/>
  <sheetViews>
    <sheetView zoomScaleNormal="100" workbookViewId="0">
      <selection activeCell="A4" sqref="A4:G4"/>
    </sheetView>
  </sheetViews>
  <sheetFormatPr defaultColWidth="8.81640625" defaultRowHeight="12.5" x14ac:dyDescent="0.25"/>
  <cols>
    <col min="1" max="3" width="33.81640625" customWidth="1"/>
    <col min="4" max="5" width="19" customWidth="1"/>
    <col min="6" max="6" width="32" customWidth="1"/>
    <col min="7" max="7" width="15.1796875" customWidth="1"/>
  </cols>
  <sheetData>
    <row r="1" spans="1:7" s="45" customFormat="1" ht="23.15" customHeight="1" x14ac:dyDescent="0.25">
      <c r="A1" s="43" t="s">
        <v>180</v>
      </c>
      <c r="B1" s="44"/>
      <c r="C1" s="44"/>
      <c r="D1" s="44"/>
      <c r="E1" s="44"/>
      <c r="F1" s="44"/>
      <c r="G1" s="44"/>
    </row>
    <row r="2" spans="1:7" s="36" customFormat="1" ht="20.149999999999999" customHeight="1" x14ac:dyDescent="0.25">
      <c r="A2" s="452" t="s">
        <v>181</v>
      </c>
      <c r="B2" s="453"/>
      <c r="C2" s="453"/>
      <c r="D2" s="453"/>
      <c r="E2" s="453"/>
      <c r="F2" s="453"/>
      <c r="G2" s="454"/>
    </row>
    <row r="3" spans="1:7" s="36" customFormat="1" ht="37" customHeight="1" x14ac:dyDescent="0.25">
      <c r="A3" s="476" t="s">
        <v>182</v>
      </c>
      <c r="B3" s="446"/>
      <c r="C3" s="446"/>
      <c r="D3" s="446"/>
      <c r="E3" s="446"/>
      <c r="F3" s="446"/>
      <c r="G3" s="477"/>
    </row>
    <row r="4" spans="1:7" s="36" customFormat="1" ht="20.149999999999999" customHeight="1" x14ac:dyDescent="0.25">
      <c r="A4" s="478" t="s">
        <v>183</v>
      </c>
      <c r="B4" s="479"/>
      <c r="C4" s="479"/>
      <c r="D4" s="479"/>
      <c r="E4" s="479"/>
      <c r="F4" s="479"/>
      <c r="G4" s="480"/>
    </row>
    <row r="5" spans="1:7" ht="20.149999999999999" customHeight="1" x14ac:dyDescent="0.35">
      <c r="A5" s="6" t="s">
        <v>184</v>
      </c>
      <c r="B5" s="77" t="s">
        <v>185</v>
      </c>
      <c r="C5" s="78" t="s">
        <v>186</v>
      </c>
      <c r="D5" s="6" t="s">
        <v>176</v>
      </c>
      <c r="E5" s="77" t="s">
        <v>187</v>
      </c>
      <c r="F5" s="6" t="s">
        <v>188</v>
      </c>
      <c r="G5" s="6" t="s">
        <v>179</v>
      </c>
    </row>
    <row r="6" spans="1:7" s="46" customFormat="1" ht="15.5" x14ac:dyDescent="0.25">
      <c r="A6" s="75"/>
      <c r="B6" s="75"/>
      <c r="C6" s="127"/>
      <c r="D6" s="159"/>
      <c r="E6" s="159"/>
      <c r="F6" s="75"/>
      <c r="G6" s="130"/>
    </row>
    <row r="7" spans="1:7" s="46" customFormat="1" ht="15.5" x14ac:dyDescent="0.25">
      <c r="A7" s="75"/>
      <c r="B7" s="75"/>
      <c r="C7" s="127"/>
      <c r="D7" s="159"/>
      <c r="E7" s="159"/>
      <c r="F7" s="75"/>
      <c r="G7" s="130"/>
    </row>
    <row r="8" spans="1:7" s="46" customFormat="1" ht="15.5" x14ac:dyDescent="0.25">
      <c r="A8" s="75"/>
      <c r="B8" s="75"/>
      <c r="C8" s="127"/>
      <c r="D8" s="159"/>
      <c r="E8" s="159"/>
      <c r="F8" s="75"/>
      <c r="G8" s="130"/>
    </row>
    <row r="9" spans="1:7" s="46" customFormat="1" ht="15.5" x14ac:dyDescent="0.25">
      <c r="A9" s="75"/>
      <c r="B9" s="75"/>
      <c r="C9" s="127"/>
      <c r="D9" s="159"/>
      <c r="E9" s="159"/>
      <c r="F9" s="75"/>
      <c r="G9" s="130"/>
    </row>
    <row r="10" spans="1:7" s="46" customFormat="1" ht="15.5" x14ac:dyDescent="0.25">
      <c r="A10" s="75"/>
      <c r="B10" s="75"/>
      <c r="C10" s="127"/>
      <c r="D10" s="159"/>
      <c r="E10" s="159"/>
      <c r="F10" s="75"/>
      <c r="G10" s="130"/>
    </row>
    <row r="11" spans="1:7" s="46" customFormat="1" ht="15.5" x14ac:dyDescent="0.25">
      <c r="A11" s="75"/>
      <c r="B11" s="75"/>
      <c r="C11" s="127"/>
      <c r="D11" s="159"/>
      <c r="E11" s="159"/>
      <c r="F11" s="75"/>
      <c r="G11" s="130"/>
    </row>
    <row r="12" spans="1:7" s="46" customFormat="1" ht="15.5" x14ac:dyDescent="0.25">
      <c r="A12" s="75"/>
      <c r="B12" s="75"/>
      <c r="C12" s="127"/>
      <c r="D12" s="159"/>
      <c r="E12" s="159"/>
      <c r="F12" s="75"/>
      <c r="G12" s="130"/>
    </row>
    <row r="13" spans="1:7" s="46" customFormat="1" ht="15.5" x14ac:dyDescent="0.25">
      <c r="A13" s="75"/>
      <c r="B13" s="75"/>
      <c r="C13" s="127"/>
      <c r="D13" s="159"/>
      <c r="E13" s="159"/>
      <c r="F13" s="75"/>
      <c r="G13" s="130"/>
    </row>
    <row r="14" spans="1:7" s="46" customFormat="1" ht="15.5" x14ac:dyDescent="0.25">
      <c r="A14" s="75"/>
      <c r="B14" s="75"/>
      <c r="C14" s="127"/>
      <c r="D14" s="159"/>
      <c r="E14" s="159"/>
      <c r="F14" s="75"/>
      <c r="G14" s="130"/>
    </row>
    <row r="15" spans="1:7" s="46" customFormat="1" ht="15.5" x14ac:dyDescent="0.25">
      <c r="A15" s="75"/>
      <c r="B15" s="75"/>
      <c r="C15" s="127"/>
      <c r="D15" s="159"/>
      <c r="E15" s="159"/>
      <c r="F15" s="75"/>
      <c r="G15" s="130"/>
    </row>
    <row r="16" spans="1:7" s="46" customFormat="1" ht="15.5" x14ac:dyDescent="0.25">
      <c r="A16" s="75"/>
      <c r="B16" s="75"/>
      <c r="C16" s="127"/>
      <c r="D16" s="159"/>
      <c r="E16" s="159"/>
      <c r="F16" s="75"/>
      <c r="G16" s="130"/>
    </row>
    <row r="17" spans="1:7" s="46" customFormat="1" ht="15.5" x14ac:dyDescent="0.25">
      <c r="A17" s="75"/>
      <c r="B17" s="75"/>
      <c r="C17" s="127"/>
      <c r="D17" s="159"/>
      <c r="E17" s="159"/>
      <c r="F17" s="75"/>
      <c r="G17" s="130"/>
    </row>
    <row r="18" spans="1:7" s="46" customFormat="1" ht="15.5" x14ac:dyDescent="0.25">
      <c r="A18" s="165"/>
      <c r="B18" s="165"/>
      <c r="C18" s="170"/>
      <c r="D18" s="171"/>
      <c r="E18" s="171"/>
      <c r="F18" s="165"/>
      <c r="G18" s="167"/>
    </row>
    <row r="19" spans="1:7" ht="16.5" x14ac:dyDescent="0.35">
      <c r="A19" s="26"/>
      <c r="B19" s="26"/>
      <c r="C19" s="26"/>
      <c r="D19" s="26"/>
      <c r="E19" s="26"/>
      <c r="F19" s="26"/>
      <c r="G19" s="83"/>
    </row>
    <row r="20" spans="1:7" ht="20.149999999999999" customHeight="1" x14ac:dyDescent="0.35">
      <c r="A20" s="27"/>
      <c r="B20" s="27"/>
      <c r="C20" s="27"/>
      <c r="D20" s="27"/>
      <c r="E20" s="27"/>
      <c r="F20" s="76" t="s">
        <v>124</v>
      </c>
      <c r="G20" s="85">
        <f>SUM(G6:G19)</f>
        <v>0</v>
      </c>
    </row>
  </sheetData>
  <sheetProtection sheet="1" insertRows="0"/>
  <mergeCells count="3">
    <mergeCell ref="A2:G2"/>
    <mergeCell ref="A3:G3"/>
    <mergeCell ref="A4:G4"/>
  </mergeCells>
  <hyperlinks>
    <hyperlink ref="A4" r:id="rId1" xr:uid="{C1B8A376-25FB-BD40-8CDD-4C56FF27CA2C}"/>
    <hyperlink ref="A4:G4" r:id="rId2" display="electoralcommission.org.uk/Scottish-Parliament-candidate-return-donations" xr:uid="{6C9725E5-0BD0-41AC-84D4-0B56E2AA9C37}"/>
  </hyperlinks>
  <pageMargins left="0.7" right="0.7" top="0.75" bottom="0.75" header="0.3" footer="0.3"/>
  <pageSetup paperSize="9" scale="65" orientation="landscape" r:id="rId3"/>
  <headerFooter>
    <oddFooter>&amp;RPage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7CA3-4916-F145-BDB8-D318E0285CA0}">
  <dimension ref="A1:A4"/>
  <sheetViews>
    <sheetView workbookViewId="0">
      <selection activeCell="B7" sqref="B7"/>
    </sheetView>
  </sheetViews>
  <sheetFormatPr defaultColWidth="11.453125" defaultRowHeight="12.5" x14ac:dyDescent="0.25"/>
  <sheetData>
    <row r="1" spans="1:1" s="1" customFormat="1" ht="15.5" x14ac:dyDescent="0.35">
      <c r="A1" s="1" t="s">
        <v>189</v>
      </c>
    </row>
    <row r="2" spans="1:1" s="1" customFormat="1" ht="15.5" x14ac:dyDescent="0.35">
      <c r="A2" s="1" t="s">
        <v>190</v>
      </c>
    </row>
    <row r="3" spans="1:1" s="1" customFormat="1" ht="15.5" x14ac:dyDescent="0.35">
      <c r="A3" s="1" t="s">
        <v>191</v>
      </c>
    </row>
    <row r="4" spans="1:1" s="1" customFormat="1" ht="15.5" x14ac:dyDescent="0.35">
      <c r="A4" s="1"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B0D4-BFBC-4515-8697-E30265135D01}">
  <dimension ref="A1:P35"/>
  <sheetViews>
    <sheetView zoomScaleNormal="100" workbookViewId="0">
      <selection activeCell="D32" sqref="D32"/>
    </sheetView>
  </sheetViews>
  <sheetFormatPr defaultRowHeight="12.5" x14ac:dyDescent="0.25"/>
  <cols>
    <col min="2" max="2" width="3.54296875" customWidth="1"/>
    <col min="3" max="3" width="42.1796875" customWidth="1"/>
    <col min="4" max="4" width="16.7265625" customWidth="1"/>
    <col min="5" max="7" width="15.453125" customWidth="1"/>
  </cols>
  <sheetData>
    <row r="1" spans="1:16" ht="18" x14ac:dyDescent="0.25">
      <c r="A1" s="266" t="s">
        <v>200</v>
      </c>
      <c r="B1" s="283"/>
      <c r="C1" s="283"/>
      <c r="D1" s="284"/>
      <c r="E1" s="284"/>
      <c r="F1" s="284"/>
      <c r="G1" s="284"/>
      <c r="H1" s="284"/>
      <c r="I1" s="297"/>
      <c r="J1" s="297"/>
      <c r="K1" s="297"/>
      <c r="L1" s="297"/>
      <c r="M1" s="297"/>
      <c r="N1" s="297"/>
      <c r="O1" s="297"/>
      <c r="P1" s="298"/>
    </row>
    <row r="3" spans="1:16" ht="15.5" x14ac:dyDescent="0.35">
      <c r="A3" s="1" t="s">
        <v>201</v>
      </c>
    </row>
    <row r="4" spans="1:16" ht="15.5" x14ac:dyDescent="0.35">
      <c r="A4" s="1" t="s">
        <v>202</v>
      </c>
    </row>
    <row r="5" spans="1:16" ht="15.5" x14ac:dyDescent="0.35">
      <c r="A5" s="1"/>
    </row>
    <row r="6" spans="1:16" ht="15.5" x14ac:dyDescent="0.35">
      <c r="A6" s="1" t="s">
        <v>203</v>
      </c>
    </row>
    <row r="7" spans="1:16" ht="15.5" x14ac:dyDescent="0.35">
      <c r="A7" s="1" t="s">
        <v>205</v>
      </c>
    </row>
    <row r="8" spans="1:16" ht="15.5" x14ac:dyDescent="0.35">
      <c r="A8" s="1"/>
    </row>
    <row r="9" spans="1:16" ht="15.5" x14ac:dyDescent="0.35">
      <c r="A9" s="1" t="s">
        <v>208</v>
      </c>
    </row>
    <row r="10" spans="1:16" ht="15.5" x14ac:dyDescent="0.35">
      <c r="A10" s="1" t="s">
        <v>207</v>
      </c>
    </row>
    <row r="11" spans="1:16" ht="16" thickBot="1" x14ac:dyDescent="0.4">
      <c r="A11" s="1"/>
    </row>
    <row r="12" spans="1:16" s="1" customFormat="1" ht="31" x14ac:dyDescent="0.35">
      <c r="C12" s="296" t="s">
        <v>198</v>
      </c>
      <c r="D12" s="296" t="s">
        <v>199</v>
      </c>
      <c r="E12" s="296" t="s">
        <v>47</v>
      </c>
      <c r="F12" s="296" t="s">
        <v>71</v>
      </c>
      <c r="G12" s="296" t="s">
        <v>72</v>
      </c>
    </row>
    <row r="13" spans="1:16" s="295" customFormat="1" ht="15.5" x14ac:dyDescent="0.35">
      <c r="B13" s="295">
        <v>1</v>
      </c>
      <c r="C13" s="324"/>
      <c r="D13" s="324"/>
      <c r="E13" s="325"/>
      <c r="F13" s="301" t="str">
        <f>IF(D13="Burgh", 21500+(0.042*E13), IF(D13="County", 21500+(0.063*E13), "--"))</f>
        <v>--</v>
      </c>
      <c r="G13" s="301" t="str">
        <f>IF(D13="Burgh", 8700+(0.06*E13), IF(D13="County", 8700+(0.09*E13), "--"))</f>
        <v>--</v>
      </c>
    </row>
    <row r="14" spans="1:16" s="295" customFormat="1" ht="15.5" x14ac:dyDescent="0.35">
      <c r="B14" s="295">
        <v>2</v>
      </c>
      <c r="C14" s="324"/>
      <c r="D14" s="324"/>
      <c r="E14" s="325"/>
      <c r="F14" s="301" t="str">
        <f t="shared" ref="F14:F22" si="0">IF(D14="Burgh", 21500+(0.042*E14), IF(D14="County", 21500+(0.063*E14), "--"))</f>
        <v>--</v>
      </c>
      <c r="G14" s="301" t="str">
        <f t="shared" ref="G14:G22" si="1">IF(D14="Burgh", 8700+(0.06*E14), IF(D14="County", 8700+(0.09*E14), "--"))</f>
        <v>--</v>
      </c>
    </row>
    <row r="15" spans="1:16" s="295" customFormat="1" ht="15.5" x14ac:dyDescent="0.35">
      <c r="B15" s="295">
        <v>3</v>
      </c>
      <c r="C15" s="324"/>
      <c r="D15" s="324"/>
      <c r="E15" s="325"/>
      <c r="F15" s="301" t="str">
        <f t="shared" si="0"/>
        <v>--</v>
      </c>
      <c r="G15" s="301" t="str">
        <f t="shared" si="1"/>
        <v>--</v>
      </c>
    </row>
    <row r="16" spans="1:16" s="295" customFormat="1" ht="15.5" x14ac:dyDescent="0.35">
      <c r="B16" s="295">
        <v>4</v>
      </c>
      <c r="C16" s="324"/>
      <c r="D16" s="324"/>
      <c r="E16" s="325"/>
      <c r="F16" s="301" t="str">
        <f t="shared" si="0"/>
        <v>--</v>
      </c>
      <c r="G16" s="301" t="str">
        <f t="shared" si="1"/>
        <v>--</v>
      </c>
    </row>
    <row r="17" spans="2:7" s="295" customFormat="1" ht="15.5" x14ac:dyDescent="0.35">
      <c r="B17" s="295">
        <v>5</v>
      </c>
      <c r="C17" s="324"/>
      <c r="D17" s="324"/>
      <c r="E17" s="325"/>
      <c r="F17" s="301" t="str">
        <f t="shared" si="0"/>
        <v>--</v>
      </c>
      <c r="G17" s="301" t="str">
        <f t="shared" si="1"/>
        <v>--</v>
      </c>
    </row>
    <row r="18" spans="2:7" s="295" customFormat="1" ht="15.5" x14ac:dyDescent="0.35">
      <c r="B18" s="295">
        <v>6</v>
      </c>
      <c r="C18" s="324"/>
      <c r="D18" s="324"/>
      <c r="E18" s="325"/>
      <c r="F18" s="301" t="str">
        <f t="shared" si="0"/>
        <v>--</v>
      </c>
      <c r="G18" s="301" t="str">
        <f t="shared" si="1"/>
        <v>--</v>
      </c>
    </row>
    <row r="19" spans="2:7" s="295" customFormat="1" ht="15.5" x14ac:dyDescent="0.35">
      <c r="B19" s="295">
        <v>7</v>
      </c>
      <c r="C19" s="324"/>
      <c r="D19" s="324"/>
      <c r="E19" s="325"/>
      <c r="F19" s="301" t="str">
        <f t="shared" si="0"/>
        <v>--</v>
      </c>
      <c r="G19" s="301" t="str">
        <f t="shared" si="1"/>
        <v>--</v>
      </c>
    </row>
    <row r="20" spans="2:7" s="295" customFormat="1" ht="15.5" x14ac:dyDescent="0.35">
      <c r="B20" s="295">
        <v>8</v>
      </c>
      <c r="C20" s="324"/>
      <c r="D20" s="324"/>
      <c r="E20" s="325"/>
      <c r="F20" s="301" t="str">
        <f t="shared" si="0"/>
        <v>--</v>
      </c>
      <c r="G20" s="301" t="str">
        <f t="shared" si="1"/>
        <v>--</v>
      </c>
    </row>
    <row r="21" spans="2:7" s="295" customFormat="1" ht="15.5" x14ac:dyDescent="0.35">
      <c r="B21" s="295">
        <v>9</v>
      </c>
      <c r="C21" s="324"/>
      <c r="D21" s="324"/>
      <c r="E21" s="325"/>
      <c r="F21" s="301" t="str">
        <f t="shared" si="0"/>
        <v>--</v>
      </c>
      <c r="G21" s="301" t="str">
        <f t="shared" si="1"/>
        <v>--</v>
      </c>
    </row>
    <row r="22" spans="2:7" s="295" customFormat="1" ht="15.5" x14ac:dyDescent="0.35">
      <c r="B22" s="295">
        <v>10</v>
      </c>
      <c r="C22" s="324"/>
      <c r="D22" s="324"/>
      <c r="E22" s="325"/>
      <c r="F22" s="301" t="str">
        <f t="shared" si="0"/>
        <v>--</v>
      </c>
      <c r="G22" s="301" t="str">
        <f t="shared" si="1"/>
        <v>--</v>
      </c>
    </row>
    <row r="23" spans="2:7" s="295" customFormat="1" ht="15.5" x14ac:dyDescent="0.35"/>
    <row r="24" spans="2:7" s="295" customFormat="1" ht="15.5" x14ac:dyDescent="0.35"/>
    <row r="25" spans="2:7" s="295" customFormat="1" ht="21" customHeight="1" x14ac:dyDescent="0.35">
      <c r="D25" s="299"/>
      <c r="E25" s="300" t="s">
        <v>204</v>
      </c>
      <c r="F25" s="301">
        <f>SUM(F13:F22)</f>
        <v>0</v>
      </c>
      <c r="G25" s="301">
        <f>SUM(G13:G22)</f>
        <v>0</v>
      </c>
    </row>
    <row r="26" spans="2:7" s="295" customFormat="1" ht="15.5" x14ac:dyDescent="0.35"/>
    <row r="27" spans="2:7" s="1" customFormat="1" ht="15.5" x14ac:dyDescent="0.35"/>
    <row r="28" spans="2:7" s="1" customFormat="1" ht="15.5" x14ac:dyDescent="0.35"/>
    <row r="29" spans="2:7" s="1" customFormat="1" ht="15.5" x14ac:dyDescent="0.35"/>
    <row r="30" spans="2:7" s="1" customFormat="1" ht="15.5" x14ac:dyDescent="0.35"/>
    <row r="31" spans="2:7" s="1" customFormat="1" ht="15.5" x14ac:dyDescent="0.35"/>
    <row r="32" spans="2:7" s="1" customFormat="1" ht="15.5" x14ac:dyDescent="0.35"/>
    <row r="33" s="1" customFormat="1" ht="15.5" x14ac:dyDescent="0.35"/>
    <row r="35" s="1" customFormat="1" ht="15.5" x14ac:dyDescent="0.35"/>
  </sheetData>
  <sheetProtection sheet="1" objects="1" scenarios="1"/>
  <dataValidations count="1">
    <dataValidation type="list" allowBlank="1" showInputMessage="1" showErrorMessage="1" sqref="D13 D14:D22" xr:uid="{F03D1B60-2EF5-47D4-8656-C4C7C3B7621D}">
      <formula1>"Burgh, County"</formula1>
    </dataValidation>
  </dataValidations>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F2B2-87B1-4DF3-AA8C-098917E74E1E}">
  <dimension ref="A1:BR94"/>
  <sheetViews>
    <sheetView topLeftCell="A10" zoomScaleNormal="100" zoomScaleSheetLayoutView="92" zoomScalePageLayoutView="125" workbookViewId="0">
      <selection activeCell="N20" sqref="N20:Q20"/>
    </sheetView>
  </sheetViews>
  <sheetFormatPr defaultColWidth="9.1796875" defaultRowHeight="16.5" customHeight="1" x14ac:dyDescent="0.35"/>
  <cols>
    <col min="1" max="1" width="12" style="4" customWidth="1"/>
    <col min="2" max="2" width="8.453125" style="4" customWidth="1"/>
    <col min="3" max="3" width="7" style="4" customWidth="1"/>
    <col min="4" max="4" width="6.7265625" style="4" customWidth="1"/>
    <col min="5" max="5" width="8.453125" style="4" customWidth="1"/>
    <col min="6" max="6" width="5.54296875" style="4" customWidth="1"/>
    <col min="7" max="7" width="6.26953125" style="4" customWidth="1"/>
    <col min="8" max="8" width="10.7265625" style="4" customWidth="1"/>
    <col min="9" max="9" width="4.1796875" style="4" customWidth="1"/>
    <col min="10" max="10" width="6.1796875" style="4" customWidth="1"/>
    <col min="11" max="12" width="6.453125" style="4" customWidth="1"/>
    <col min="13" max="13" width="6" style="4" customWidth="1"/>
    <col min="14" max="14" width="9.81640625" style="4" customWidth="1"/>
    <col min="15" max="15" width="12.54296875" style="4" customWidth="1"/>
    <col min="16" max="16" width="8.1796875" style="4" customWidth="1"/>
    <col min="17" max="17" width="14.453125" style="4" customWidth="1"/>
    <col min="18" max="18" width="12.81640625" style="4" customWidth="1"/>
    <col min="19" max="19" width="0.453125" style="4" customWidth="1"/>
    <col min="20" max="23" width="9.1796875" style="4"/>
    <col min="24" max="24" width="20.453125" style="4" customWidth="1"/>
    <col min="25" max="25" width="22.26953125" style="4" customWidth="1"/>
    <col min="26" max="26" width="20.54296875" style="4" customWidth="1"/>
    <col min="27" max="28" width="13.54296875" style="4" bestFit="1" customWidth="1"/>
    <col min="29" max="16384" width="9.1796875" style="4"/>
  </cols>
  <sheetData>
    <row r="1" spans="1:28" ht="43" customHeight="1" x14ac:dyDescent="0.35">
      <c r="A1" s="329" t="s">
        <v>43</v>
      </c>
      <c r="B1" s="330"/>
      <c r="C1" s="330"/>
      <c r="D1" s="330"/>
      <c r="E1" s="330"/>
      <c r="F1" s="330"/>
      <c r="G1" s="330"/>
      <c r="H1" s="330"/>
      <c r="I1" s="330"/>
      <c r="J1" s="330"/>
      <c r="K1" s="330"/>
      <c r="L1" s="330"/>
      <c r="M1" s="11"/>
      <c r="N1" s="20"/>
      <c r="O1" s="335" t="s">
        <v>44</v>
      </c>
      <c r="P1" s="335"/>
      <c r="Q1" s="335"/>
      <c r="R1" s="19"/>
      <c r="S1" s="5"/>
    </row>
    <row r="2" spans="1:28" x14ac:dyDescent="0.35">
      <c r="A2" s="331"/>
      <c r="B2" s="332"/>
      <c r="C2" s="332"/>
      <c r="D2" s="332"/>
      <c r="E2" s="332"/>
      <c r="F2" s="332"/>
      <c r="G2" s="332"/>
      <c r="H2" s="332"/>
      <c r="I2" s="332"/>
      <c r="J2" s="332"/>
      <c r="K2" s="332"/>
      <c r="L2" s="332"/>
      <c r="M2" s="12"/>
      <c r="N2" s="7"/>
      <c r="O2" s="336"/>
      <c r="P2" s="337"/>
      <c r="Q2" s="338"/>
      <c r="R2" s="13"/>
      <c r="S2" s="5"/>
    </row>
    <row r="3" spans="1:28" ht="12" customHeight="1" x14ac:dyDescent="0.4">
      <c r="A3" s="333"/>
      <c r="B3" s="334"/>
      <c r="C3" s="334"/>
      <c r="D3" s="334"/>
      <c r="E3" s="334"/>
      <c r="F3" s="334"/>
      <c r="G3" s="334"/>
      <c r="H3" s="334"/>
      <c r="I3" s="334"/>
      <c r="J3" s="334"/>
      <c r="K3" s="334"/>
      <c r="L3" s="334"/>
      <c r="M3" s="14"/>
      <c r="N3" s="15"/>
      <c r="O3" s="15"/>
      <c r="P3" s="16"/>
      <c r="Q3" s="17"/>
      <c r="R3" s="18"/>
      <c r="S3" s="5"/>
    </row>
    <row r="4" spans="1:28" x14ac:dyDescent="0.35">
      <c r="A4" s="3"/>
      <c r="B4" s="3"/>
      <c r="C4" s="3"/>
      <c r="D4" s="3"/>
      <c r="E4" s="3"/>
      <c r="F4" s="3"/>
      <c r="G4" s="3"/>
      <c r="H4" s="3"/>
      <c r="I4" s="3"/>
      <c r="J4" s="3"/>
      <c r="K4" s="3"/>
      <c r="L4" s="3"/>
      <c r="M4" s="3"/>
      <c r="S4" s="5"/>
    </row>
    <row r="5" spans="1:28" s="35" customFormat="1" ht="22" customHeight="1" x14ac:dyDescent="0.25">
      <c r="A5" s="303" t="s">
        <v>45</v>
      </c>
      <c r="B5" s="304"/>
      <c r="C5" s="305"/>
      <c r="D5" s="305"/>
      <c r="E5" s="305"/>
      <c r="F5" s="306"/>
      <c r="G5" s="306"/>
      <c r="H5" s="306"/>
      <c r="I5" s="306"/>
      <c r="J5" s="306"/>
      <c r="K5" s="306"/>
      <c r="L5" s="306"/>
      <c r="M5" s="306"/>
      <c r="N5" s="306"/>
      <c r="O5" s="306"/>
      <c r="P5" s="306"/>
      <c r="Q5" s="306"/>
      <c r="R5" s="307"/>
      <c r="S5" s="56"/>
    </row>
    <row r="6" spans="1:28" s="36" customFormat="1" ht="19" customHeight="1" x14ac:dyDescent="0.25">
      <c r="A6" s="308"/>
      <c r="R6" s="293"/>
      <c r="S6" s="61"/>
    </row>
    <row r="7" spans="1:28" s="36" customFormat="1" ht="19" customHeight="1" x14ac:dyDescent="0.25">
      <c r="A7" s="308" t="s">
        <v>46</v>
      </c>
      <c r="C7" s="95"/>
      <c r="D7" s="95"/>
      <c r="E7" s="326"/>
      <c r="F7" s="327"/>
      <c r="G7" s="327"/>
      <c r="H7" s="327"/>
      <c r="I7" s="327"/>
      <c r="J7" s="327"/>
      <c r="K7" s="328"/>
      <c r="L7" s="95"/>
      <c r="M7" s="95"/>
      <c r="N7" s="95"/>
      <c r="O7" s="95"/>
      <c r="P7" s="95"/>
      <c r="Q7" s="95"/>
      <c r="R7" s="302"/>
      <c r="S7" s="61"/>
      <c r="Y7" s="263"/>
      <c r="AA7" s="234"/>
      <c r="AB7" s="234"/>
    </row>
    <row r="8" spans="1:28" s="36" customFormat="1" ht="19" customHeight="1" x14ac:dyDescent="0.25">
      <c r="A8" s="308"/>
      <c r="C8" s="95"/>
      <c r="D8" s="95"/>
      <c r="E8" s="95"/>
      <c r="F8" s="95"/>
      <c r="G8" s="95"/>
      <c r="H8" s="95"/>
      <c r="I8" s="95"/>
      <c r="J8" s="95"/>
      <c r="K8" s="95"/>
      <c r="L8" s="95"/>
      <c r="M8" s="95"/>
      <c r="N8" s="95"/>
      <c r="O8" s="95"/>
      <c r="P8" s="95"/>
      <c r="Q8" s="95"/>
      <c r="R8" s="302"/>
      <c r="S8" s="61"/>
      <c r="Y8" s="263"/>
      <c r="AA8" s="234"/>
      <c r="AB8" s="234"/>
    </row>
    <row r="9" spans="1:28" s="36" customFormat="1" ht="19" customHeight="1" x14ac:dyDescent="0.25">
      <c r="A9" s="308" t="s">
        <v>48</v>
      </c>
      <c r="C9" s="309"/>
      <c r="D9" s="45"/>
      <c r="E9" s="430"/>
      <c r="F9" s="431"/>
      <c r="G9" s="431"/>
      <c r="H9" s="431"/>
      <c r="I9" s="431"/>
      <c r="J9" s="431"/>
      <c r="K9" s="432"/>
      <c r="M9" s="397"/>
      <c r="N9" s="397"/>
      <c r="O9" s="397"/>
      <c r="P9" s="397"/>
      <c r="Q9" s="428"/>
      <c r="R9" s="429"/>
      <c r="S9" s="61"/>
      <c r="Y9" s="263"/>
      <c r="AA9" s="234"/>
      <c r="AB9" s="234"/>
    </row>
    <row r="10" spans="1:28" s="36" customFormat="1" ht="19" customHeight="1" x14ac:dyDescent="0.25">
      <c r="A10" s="308"/>
      <c r="R10" s="293"/>
      <c r="S10" s="61"/>
      <c r="Y10" s="263"/>
      <c r="AA10" s="234"/>
      <c r="AB10" s="234"/>
    </row>
    <row r="11" spans="1:28" s="36" customFormat="1" ht="19" customHeight="1" x14ac:dyDescent="0.25">
      <c r="A11" s="308" t="s">
        <v>206</v>
      </c>
      <c r="C11" s="101"/>
      <c r="D11" s="101"/>
      <c r="E11" s="416"/>
      <c r="F11" s="426"/>
      <c r="G11" s="426"/>
      <c r="H11" s="426"/>
      <c r="I11" s="426"/>
      <c r="J11" s="427"/>
      <c r="M11" s="397" t="s">
        <v>49</v>
      </c>
      <c r="N11" s="397"/>
      <c r="O11" s="397"/>
      <c r="P11" s="415"/>
      <c r="Q11" s="416"/>
      <c r="R11" s="417"/>
      <c r="S11" s="61"/>
      <c r="Y11" s="263"/>
      <c r="AA11" s="234"/>
      <c r="AB11" s="234"/>
    </row>
    <row r="12" spans="1:28" s="36" customFormat="1" ht="19" customHeight="1" x14ac:dyDescent="0.25">
      <c r="A12" s="308"/>
      <c r="R12" s="293"/>
      <c r="S12" s="61"/>
      <c r="Y12" s="263"/>
      <c r="AA12" s="234"/>
      <c r="AB12" s="234"/>
    </row>
    <row r="13" spans="1:28" s="36" customFormat="1" ht="19" customHeight="1" x14ac:dyDescent="0.25">
      <c r="A13" s="308" t="s">
        <v>50</v>
      </c>
      <c r="C13" s="95"/>
      <c r="D13" s="95"/>
      <c r="E13" s="418"/>
      <c r="F13" s="419"/>
      <c r="G13" s="419"/>
      <c r="H13" s="419"/>
      <c r="I13" s="419"/>
      <c r="J13" s="419"/>
      <c r="K13" s="419"/>
      <c r="L13" s="419"/>
      <c r="M13" s="420"/>
      <c r="N13" s="95"/>
      <c r="P13" s="95"/>
      <c r="Q13" s="95"/>
      <c r="R13" s="302"/>
      <c r="S13" s="61"/>
      <c r="Y13" s="263"/>
      <c r="AA13" s="234"/>
      <c r="AB13" s="234"/>
    </row>
    <row r="14" spans="1:28" s="36" customFormat="1" ht="19" customHeight="1" x14ac:dyDescent="0.25">
      <c r="A14" s="308"/>
      <c r="R14" s="293"/>
      <c r="S14" s="61"/>
      <c r="Y14" s="263"/>
      <c r="AA14" s="234"/>
      <c r="AB14" s="234"/>
    </row>
    <row r="15" spans="1:28" s="36" customFormat="1" ht="19" customHeight="1" x14ac:dyDescent="0.25">
      <c r="A15" s="308" t="s">
        <v>51</v>
      </c>
      <c r="C15" s="96"/>
      <c r="D15" s="45"/>
      <c r="E15" s="418"/>
      <c r="F15" s="419"/>
      <c r="G15" s="419"/>
      <c r="H15" s="419"/>
      <c r="I15" s="419"/>
      <c r="J15" s="419"/>
      <c r="K15" s="419"/>
      <c r="L15" s="419"/>
      <c r="M15" s="420"/>
      <c r="N15" s="95"/>
      <c r="O15" s="310"/>
      <c r="Q15" s="233"/>
      <c r="R15" s="311"/>
      <c r="S15" s="61"/>
      <c r="T15" s="97"/>
    </row>
    <row r="16" spans="1:28" s="36" customFormat="1" ht="19" customHeight="1" x14ac:dyDescent="0.25">
      <c r="A16" s="308"/>
      <c r="P16" s="310"/>
      <c r="Q16" s="310"/>
      <c r="R16" s="312"/>
      <c r="S16" s="61"/>
      <c r="X16" s="47"/>
    </row>
    <row r="17" spans="1:70" s="36" customFormat="1" ht="19" customHeight="1" x14ac:dyDescent="0.25">
      <c r="A17" s="313" t="s">
        <v>52</v>
      </c>
      <c r="B17" s="314"/>
      <c r="C17" s="310" t="s">
        <v>53</v>
      </c>
      <c r="D17" s="314"/>
      <c r="E17" s="95"/>
      <c r="F17" s="315"/>
      <c r="G17" s="315"/>
      <c r="H17" s="234"/>
      <c r="I17" s="234"/>
      <c r="J17" s="234"/>
      <c r="K17" s="234"/>
      <c r="L17" s="234"/>
      <c r="M17" s="315"/>
      <c r="P17" s="316"/>
      <c r="Q17" s="316"/>
      <c r="R17" s="317"/>
      <c r="S17" s="61"/>
      <c r="Y17" s="234"/>
    </row>
    <row r="18" spans="1:70" s="36" customFormat="1" ht="19" customHeight="1" x14ac:dyDescent="0.25">
      <c r="A18" s="313"/>
      <c r="B18" s="314"/>
      <c r="C18" s="310" t="s">
        <v>193</v>
      </c>
      <c r="D18" s="314"/>
      <c r="E18" s="95"/>
      <c r="F18" s="315"/>
      <c r="G18" s="315"/>
      <c r="H18" s="234"/>
      <c r="I18" s="234"/>
      <c r="J18" s="234"/>
      <c r="K18" s="234"/>
      <c r="L18" s="234"/>
      <c r="M18" s="315"/>
      <c r="P18" s="316"/>
      <c r="Q18" s="316"/>
      <c r="R18" s="317"/>
      <c r="S18" s="61"/>
      <c r="Y18" s="234"/>
    </row>
    <row r="19" spans="1:70" s="36" customFormat="1" ht="19" customHeight="1" x14ac:dyDescent="0.25">
      <c r="A19" s="313"/>
      <c r="B19" s="314"/>
      <c r="C19" s="314"/>
      <c r="D19" s="314"/>
      <c r="E19" s="95"/>
      <c r="F19" s="315"/>
      <c r="G19" s="315"/>
      <c r="H19" s="234"/>
      <c r="I19" s="234"/>
      <c r="J19" s="234"/>
      <c r="K19" s="234"/>
      <c r="L19" s="234"/>
      <c r="M19" s="315"/>
      <c r="P19" s="316"/>
      <c r="Q19" s="316"/>
      <c r="R19" s="317"/>
      <c r="S19" s="61"/>
      <c r="Y19" s="234"/>
    </row>
    <row r="20" spans="1:70" s="36" customFormat="1" ht="19" customHeight="1" x14ac:dyDescent="0.25">
      <c r="A20" s="308"/>
      <c r="B20" s="36" t="s">
        <v>54</v>
      </c>
      <c r="E20" s="433" t="str">
        <f>IF('Spending limit calculator'!F25=0,"",'Spending limit calculator'!F25)</f>
        <v/>
      </c>
      <c r="F20" s="434"/>
      <c r="G20" s="434"/>
      <c r="H20" s="434"/>
      <c r="I20" s="435"/>
      <c r="J20" s="98"/>
      <c r="K20" s="36" t="s">
        <v>55</v>
      </c>
      <c r="N20" s="433" t="str">
        <f>IF('Spending limit calculator'!G25=0,"",'Spending limit calculator'!G25)</f>
        <v/>
      </c>
      <c r="O20" s="434"/>
      <c r="P20" s="434"/>
      <c r="Q20" s="435"/>
      <c r="R20" s="312"/>
      <c r="S20" s="61"/>
      <c r="Y20" s="234"/>
    </row>
    <row r="21" spans="1:70" s="36" customFormat="1" ht="19" customHeight="1" thickBot="1" x14ac:dyDescent="0.3">
      <c r="A21" s="318"/>
      <c r="H21" s="98"/>
      <c r="I21" s="98"/>
      <c r="J21" s="98"/>
      <c r="K21" s="98"/>
      <c r="P21" s="310"/>
      <c r="Q21" s="310"/>
      <c r="R21" s="312"/>
      <c r="S21" s="61"/>
    </row>
    <row r="22" spans="1:70" s="36" customFormat="1" ht="22" customHeight="1" x14ac:dyDescent="0.25">
      <c r="A22" s="319" t="s">
        <v>56</v>
      </c>
      <c r="B22" s="320"/>
      <c r="C22" s="320"/>
      <c r="D22" s="321"/>
      <c r="E22" s="322"/>
      <c r="F22" s="322"/>
      <c r="G22" s="322"/>
      <c r="H22" s="322"/>
      <c r="I22" s="322"/>
      <c r="J22" s="322"/>
      <c r="K22" s="322"/>
      <c r="L22" s="322"/>
      <c r="M22" s="322"/>
      <c r="N22" s="322"/>
      <c r="O22" s="322"/>
      <c r="P22" s="322"/>
      <c r="Q22" s="322"/>
      <c r="R22" s="323"/>
      <c r="S22" s="61"/>
    </row>
    <row r="23" spans="1:70" s="36" customFormat="1" x14ac:dyDescent="0.25">
      <c r="A23" s="99"/>
      <c r="B23" s="47"/>
      <c r="C23" s="47"/>
      <c r="R23" s="94"/>
      <c r="S23" s="61"/>
    </row>
    <row r="24" spans="1:70" s="36" customFormat="1" ht="19" customHeight="1" x14ac:dyDescent="0.25">
      <c r="A24" s="93" t="s">
        <v>57</v>
      </c>
      <c r="C24" s="421"/>
      <c r="D24" s="422"/>
      <c r="E24" s="422"/>
      <c r="F24" s="422"/>
      <c r="G24" s="422"/>
      <c r="H24" s="422"/>
      <c r="I24" s="422"/>
      <c r="J24" s="422"/>
      <c r="K24" s="422"/>
      <c r="L24" s="423"/>
      <c r="M24" s="45"/>
      <c r="N24" s="95" t="s">
        <v>58</v>
      </c>
      <c r="O24" s="95"/>
      <c r="P24" s="95"/>
      <c r="Q24" s="424"/>
      <c r="R24" s="425"/>
      <c r="S24" s="61"/>
    </row>
    <row r="25" spans="1:70" s="36" customFormat="1" x14ac:dyDescent="0.25">
      <c r="A25" s="93"/>
      <c r="R25" s="94"/>
      <c r="S25" s="61"/>
    </row>
    <row r="26" spans="1:70" s="36" customFormat="1" ht="33.75" customHeight="1" x14ac:dyDescent="0.35">
      <c r="A26" s="413" t="s">
        <v>59</v>
      </c>
      <c r="B26" s="414"/>
      <c r="C26" s="414"/>
      <c r="D26" s="414"/>
      <c r="E26" s="414"/>
      <c r="F26" s="414"/>
      <c r="G26" s="414"/>
      <c r="H26" s="414"/>
      <c r="I26" s="414"/>
      <c r="J26" s="414"/>
      <c r="K26" s="414"/>
      <c r="L26" s="414"/>
      <c r="M26" s="414"/>
      <c r="N26" s="414"/>
      <c r="O26" s="414"/>
      <c r="P26" s="235" t="b">
        <v>0</v>
      </c>
      <c r="R26" s="94"/>
      <c r="S26" s="61"/>
    </row>
    <row r="27" spans="1:70" s="36" customFormat="1" x14ac:dyDescent="0.25">
      <c r="A27" s="93"/>
      <c r="R27" s="94"/>
      <c r="S27" s="61"/>
    </row>
    <row r="28" spans="1:70" s="36" customFormat="1" ht="33.75" customHeight="1" x14ac:dyDescent="0.35">
      <c r="A28" s="413" t="s">
        <v>60</v>
      </c>
      <c r="B28" s="414"/>
      <c r="C28" s="414"/>
      <c r="D28" s="414"/>
      <c r="E28" s="414"/>
      <c r="F28" s="414"/>
      <c r="G28" s="414"/>
      <c r="H28" s="414"/>
      <c r="I28" s="414"/>
      <c r="J28" s="414"/>
      <c r="K28" s="414"/>
      <c r="L28" s="414"/>
      <c r="M28" s="414"/>
      <c r="N28" s="414"/>
      <c r="O28" s="414"/>
      <c r="P28" s="235" t="b">
        <v>0</v>
      </c>
      <c r="R28" s="94"/>
      <c r="S28" s="61"/>
    </row>
    <row r="29" spans="1:70" s="36" customFormat="1" x14ac:dyDescent="0.25">
      <c r="A29" s="93"/>
      <c r="H29" s="95"/>
      <c r="I29" s="95"/>
      <c r="J29" s="95"/>
      <c r="K29" s="95"/>
      <c r="R29" s="94"/>
      <c r="S29" s="61"/>
    </row>
    <row r="30" spans="1:70" s="102" customFormat="1" ht="20.149999999999999" customHeight="1" x14ac:dyDescent="0.25">
      <c r="A30" s="99" t="s">
        <v>61</v>
      </c>
      <c r="B30" s="36"/>
      <c r="C30" s="350"/>
      <c r="D30" s="351"/>
      <c r="E30" s="351"/>
      <c r="F30" s="351"/>
      <c r="G30" s="351"/>
      <c r="H30" s="351"/>
      <c r="I30" s="351"/>
      <c r="J30" s="351"/>
      <c r="K30" s="351"/>
      <c r="L30" s="352"/>
      <c r="M30" s="36"/>
      <c r="N30" s="356" t="s">
        <v>62</v>
      </c>
      <c r="O30" s="356"/>
      <c r="P30" s="101"/>
      <c r="Q30" s="357"/>
      <c r="R30" s="358"/>
      <c r="S30" s="61"/>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row>
    <row r="31" spans="1:70" s="36" customFormat="1" x14ac:dyDescent="0.25">
      <c r="A31" s="93"/>
      <c r="C31" s="353"/>
      <c r="D31" s="354"/>
      <c r="E31" s="354"/>
      <c r="F31" s="354"/>
      <c r="G31" s="354"/>
      <c r="H31" s="354"/>
      <c r="I31" s="354"/>
      <c r="J31" s="354"/>
      <c r="K31" s="354"/>
      <c r="L31" s="355"/>
      <c r="O31" s="95"/>
      <c r="P31" s="95"/>
      <c r="Q31" s="95"/>
      <c r="R31" s="94"/>
      <c r="S31" s="61"/>
    </row>
    <row r="32" spans="1:70" s="36" customFormat="1" x14ac:dyDescent="0.25">
      <c r="A32" s="93"/>
      <c r="R32" s="94"/>
      <c r="S32" s="61"/>
    </row>
    <row r="33" spans="1:26" s="35" customFormat="1" ht="22" customHeight="1" x14ac:dyDescent="0.25">
      <c r="A33" s="236" t="s">
        <v>63</v>
      </c>
      <c r="B33" s="237"/>
      <c r="C33" s="237"/>
      <c r="D33" s="238"/>
      <c r="E33" s="238"/>
      <c r="F33" s="239"/>
      <c r="G33" s="239"/>
      <c r="H33" s="239"/>
      <c r="I33" s="239"/>
      <c r="J33" s="239"/>
      <c r="K33" s="239"/>
      <c r="L33" s="239"/>
      <c r="M33" s="239"/>
      <c r="N33" s="239"/>
      <c r="O33" s="239"/>
      <c r="P33" s="239"/>
      <c r="Q33" s="239"/>
      <c r="R33" s="240"/>
      <c r="S33" s="56"/>
    </row>
    <row r="34" spans="1:26" s="36" customFormat="1" ht="19" customHeight="1" x14ac:dyDescent="0.25">
      <c r="A34" s="36" t="s">
        <v>64</v>
      </c>
      <c r="R34" s="94"/>
      <c r="S34" s="61"/>
    </row>
    <row r="35" spans="1:26" s="36" customFormat="1" ht="19" customHeight="1" x14ac:dyDescent="0.25">
      <c r="A35" s="36" t="s">
        <v>65</v>
      </c>
      <c r="R35" s="94"/>
      <c r="S35" s="61"/>
    </row>
    <row r="36" spans="1:26" s="36" customFormat="1" x14ac:dyDescent="0.25">
      <c r="R36" s="94"/>
      <c r="S36" s="61"/>
    </row>
    <row r="37" spans="1:26" s="36" customFormat="1" ht="22" customHeight="1" x14ac:dyDescent="0.25">
      <c r="A37" s="214" t="s">
        <v>66</v>
      </c>
      <c r="B37" s="215"/>
      <c r="C37" s="216"/>
      <c r="D37" s="216"/>
      <c r="E37" s="216"/>
      <c r="F37" s="216"/>
      <c r="G37" s="216"/>
      <c r="H37" s="216"/>
      <c r="I37" s="216"/>
      <c r="J37" s="217"/>
      <c r="L37" s="359" t="s">
        <v>67</v>
      </c>
      <c r="M37" s="360"/>
      <c r="N37" s="360"/>
      <c r="O37" s="360"/>
      <c r="P37" s="360"/>
      <c r="Q37" s="360"/>
      <c r="R37" s="361"/>
      <c r="S37" s="61"/>
    </row>
    <row r="38" spans="1:26" s="36" customFormat="1" ht="34.5" customHeight="1" x14ac:dyDescent="0.25">
      <c r="A38" s="405" t="s">
        <v>68</v>
      </c>
      <c r="B38" s="406"/>
      <c r="C38" s="406"/>
      <c r="D38" s="406"/>
      <c r="E38" s="407"/>
      <c r="F38" s="407"/>
      <c r="G38" s="407"/>
      <c r="H38" s="406"/>
      <c r="I38" s="406"/>
      <c r="J38" s="408"/>
      <c r="L38" s="369" t="s">
        <v>69</v>
      </c>
      <c r="M38" s="370"/>
      <c r="N38" s="370"/>
      <c r="O38" s="370"/>
      <c r="P38" s="370"/>
      <c r="Q38" s="370"/>
      <c r="R38" s="371"/>
      <c r="S38" s="61"/>
      <c r="V38" s="47"/>
    </row>
    <row r="39" spans="1:26" s="36" customFormat="1" ht="34.5" customHeight="1" x14ac:dyDescent="0.25">
      <c r="A39" s="372" t="s">
        <v>70</v>
      </c>
      <c r="B39" s="373"/>
      <c r="C39" s="373"/>
      <c r="D39" s="373"/>
      <c r="E39" s="409" t="s">
        <v>71</v>
      </c>
      <c r="F39" s="410"/>
      <c r="G39" s="411"/>
      <c r="H39" s="409" t="s">
        <v>72</v>
      </c>
      <c r="I39" s="410"/>
      <c r="J39" s="412"/>
      <c r="L39" s="372" t="s">
        <v>73</v>
      </c>
      <c r="M39" s="373"/>
      <c r="N39" s="373"/>
      <c r="O39" s="373"/>
      <c r="P39" s="374"/>
      <c r="Q39" s="230" t="s">
        <v>71</v>
      </c>
      <c r="R39" s="231" t="s">
        <v>72</v>
      </c>
      <c r="S39" s="61"/>
      <c r="V39" s="47"/>
    </row>
    <row r="40" spans="1:26" s="36" customFormat="1" ht="33" customHeight="1" x14ac:dyDescent="0.25">
      <c r="A40" s="375"/>
      <c r="B40" s="376"/>
      <c r="C40" s="376"/>
      <c r="D40" s="376"/>
      <c r="E40" s="362" t="s">
        <v>74</v>
      </c>
      <c r="F40" s="363"/>
      <c r="G40" s="218" t="s">
        <v>75</v>
      </c>
      <c r="H40" s="366" t="s">
        <v>74</v>
      </c>
      <c r="I40" s="367"/>
      <c r="J40" s="223" t="s">
        <v>75</v>
      </c>
      <c r="L40" s="375"/>
      <c r="M40" s="376"/>
      <c r="N40" s="376"/>
      <c r="O40" s="376"/>
      <c r="P40" s="377"/>
      <c r="Q40" s="229" t="s">
        <v>74</v>
      </c>
      <c r="R40" s="228" t="s">
        <v>74</v>
      </c>
      <c r="S40" s="61"/>
    </row>
    <row r="41" spans="1:26" s="36" customFormat="1" ht="17.149999999999999" customHeight="1" x14ac:dyDescent="0.25">
      <c r="A41" s="99" t="s">
        <v>76</v>
      </c>
      <c r="B41" s="47"/>
      <c r="C41" s="47"/>
      <c r="D41" s="47"/>
      <c r="E41" s="55"/>
      <c r="F41" s="193"/>
      <c r="G41" s="190"/>
      <c r="H41" s="55"/>
      <c r="I41" s="193"/>
      <c r="J41" s="224"/>
      <c r="L41" s="99"/>
      <c r="M41" s="47"/>
      <c r="N41" s="47"/>
      <c r="O41" s="47"/>
      <c r="P41" s="47"/>
      <c r="Q41" s="62"/>
      <c r="R41" s="219"/>
      <c r="S41" s="61"/>
    </row>
    <row r="42" spans="1:26" s="36" customFormat="1" x14ac:dyDescent="0.25">
      <c r="A42" s="99" t="s">
        <v>77</v>
      </c>
      <c r="D42" s="47"/>
      <c r="E42" s="364">
        <f>'1. Payments made'!J20</f>
        <v>0</v>
      </c>
      <c r="F42" s="365"/>
      <c r="G42" s="190"/>
      <c r="H42" s="364">
        <f>'1. Payments made'!J21</f>
        <v>0</v>
      </c>
      <c r="I42" s="368"/>
      <c r="J42" s="224"/>
      <c r="L42" s="93" t="s">
        <v>78</v>
      </c>
      <c r="Q42" s="55">
        <f>SUMIFS('1. Payments made'!J7:J19, '1. Payments made'!D7:D19, "A. Advertising", '1. Payments made'!I7:I19, "Long")+SUMIFS('2. Notional spending'!G6:G18, '2. Notional spending'!C6:C18, "A. Advertising", '2. Notional spending'!F6:F18, "Long")+SUMIFS('3. Other authorised spending'!G5:G17, '3. Other authorised spending'!C5:C17, "A. Advertising", '3. Other authorised spending'!F5:F17, "Long")+SUMIFS('4. Invoices not received'!H5:H17, '4. Invoices not received'!C5:C17, "A. Advertising", '4. Invoices not received'!G5:G17, "Long")+SUMIFS('5. Payments not made'!H5:H17, '5. Payments not made'!C5:C17, "A. Advertising", '5. Payments not made'!G5:G17, "Long")</f>
        <v>0</v>
      </c>
      <c r="R42" s="220">
        <f>SUMIFS('1. Payments made'!J7:J19, '1. Payments made'!D7:D19, "A. Advertising", '1. Payments made'!I7:I19, "Short")+SUMIFS('2. Notional spending'!G6:G18, '2. Notional spending'!C6:C18, "A. Advertising", '2. Notional spending'!F6:F18, "Short")+SUMIFS('3. Other authorised spending'!G5:G17, '3. Other authorised spending'!C5:C17, "A. Advertising", '3. Other authorised spending'!F5:F17, "Short")+SUMIFS('4. Invoices not received'!H5:H17, '4. Invoices not received'!C5:C17, "A. Advertising", '4. Invoices not received'!G5:G17, "Short")+SUMIFS('5. Payments not made'!H5:H17, '5. Payments not made'!C5:C17, "A. Advertising", '5. Payments not made'!G5:G17, "Short")</f>
        <v>0</v>
      </c>
      <c r="S42" s="61"/>
    </row>
    <row r="43" spans="1:26" s="36" customFormat="1" x14ac:dyDescent="0.25">
      <c r="A43" s="232" t="s">
        <v>79</v>
      </c>
      <c r="D43" s="47"/>
      <c r="E43" s="55"/>
      <c r="F43" s="193"/>
      <c r="G43" s="190"/>
      <c r="H43" s="55"/>
      <c r="I43" s="193"/>
      <c r="J43" s="224"/>
      <c r="L43" s="93"/>
      <c r="Q43" s="55"/>
      <c r="R43" s="220"/>
      <c r="S43" s="213"/>
    </row>
    <row r="44" spans="1:26" s="36" customFormat="1" x14ac:dyDescent="0.25">
      <c r="A44" s="104"/>
      <c r="D44" s="47"/>
      <c r="E44" s="55"/>
      <c r="F44" s="193"/>
      <c r="G44" s="190"/>
      <c r="H44" s="55"/>
      <c r="I44" s="193"/>
      <c r="J44" s="224"/>
      <c r="L44" s="93" t="s">
        <v>80</v>
      </c>
      <c r="Q44" s="55">
        <f>SUMIFS('1. Payments made'!J7:J19, '1. Payments made'!D7:D19, "B. Unsolicited material to voters", '1. Payments made'!I7:I19, "Long")+SUMIFS('2. Notional spending'!G6:G18, '2. Notional spending'!C6:C18, "B. Unsolicited material to voters", '2. Notional spending'!F6:F18, "Long")+SUMIFS('3. Other authorised spending'!G5:G17, '3. Other authorised spending'!C5:C17, "B. Unsolicited material to voters", '3. Other authorised spending'!F5:F17, "Long")+SUMIFS('4. Invoices not received'!H5:H17, '4. Invoices not received'!C5:C17, "B. Unsolicited material to voters", '4. Invoices not received'!G5:G17, "Long")+SUMIFS('5. Payments not made'!H5:H17, '5. Payments not made'!C5:C17, "B. Unsolicited material to voters", '5. Payments not made'!G5:G17, "Long")</f>
        <v>0</v>
      </c>
      <c r="R44" s="220">
        <f>SUMIFS('1. Payments made'!J7:J19, '1. Payments made'!D7:D19, "B. Unsolicited material to voters", '1. Payments made'!I7:I19, "Short")+SUMIFS('2. Notional spending'!G6:G18, '2. Notional spending'!C6:C18, "B. Unsolicited material to voters", '2. Notional spending'!F6:F18, "Short")+SUMIFS('3. Other authorised spending'!G5:G17, '3. Other authorised spending'!C5:C17, "B. Unsolicited material to voters", '3. Other authorised spending'!F5:F17, "Short")+SUMIFS('4. Invoices not received'!H5:H17, '4. Invoices not received'!C5:C17, "B. Unsolicited material to voters", '4. Invoices not received'!G5:G17, "Short")+SUMIFS('5. Payments not made'!H5:H17, '5. Payments not made'!C5:C17, "B. Unsolicited material to voters", '5. Payments not made'!G5:G17, "Short")</f>
        <v>0</v>
      </c>
      <c r="S44" s="194"/>
    </row>
    <row r="45" spans="1:26" s="36" customFormat="1" x14ac:dyDescent="0.25">
      <c r="A45" s="99" t="s">
        <v>81</v>
      </c>
      <c r="B45" s="47"/>
      <c r="C45" s="47"/>
      <c r="D45" s="47"/>
      <c r="E45" s="55"/>
      <c r="F45" s="193"/>
      <c r="G45" s="190"/>
      <c r="H45" s="55"/>
      <c r="I45" s="193"/>
      <c r="J45" s="224"/>
      <c r="L45" s="93"/>
      <c r="Q45" s="55"/>
      <c r="R45" s="220"/>
      <c r="S45" s="192"/>
    </row>
    <row r="46" spans="1:26" s="36" customFormat="1" x14ac:dyDescent="0.25">
      <c r="A46" s="99" t="s">
        <v>82</v>
      </c>
      <c r="E46" s="364">
        <f>'2. Notional spending'!G19</f>
        <v>0</v>
      </c>
      <c r="F46" s="365"/>
      <c r="G46" s="190"/>
      <c r="H46" s="364">
        <f>'2. Notional spending'!G20</f>
        <v>0</v>
      </c>
      <c r="I46" s="368"/>
      <c r="J46" s="224"/>
      <c r="L46" s="93" t="s">
        <v>83</v>
      </c>
      <c r="Q46" s="55">
        <f>SUMIFS('1. Payments made'!J7:J19, '1. Payments made'!D7:D19, "C. Transport", '1. Payments made'!I7:I19, "Long")+SUMIFS('2. Notional spending'!G6:G18, '2. Notional spending'!C6:C18, "C. Transport", '2. Notional spending'!F6:F18, "Long")+SUMIFS('3. Other authorised spending'!G5:G17, '3. Other authorised spending'!C5:C17, "C. Transport", '3. Other authorised spending'!F5:F17, "Long")+SUMIFS('4. Invoices not received'!H5:H17, '4. Invoices not received'!C5:C17, "C. Transport", '4. Invoices not received'!G5:G17, "Long")+SUMIFS('5. Payments not made'!H5:H17, '5. Payments not made'!C5:C17, "C. Transport", '5. Payments not made'!G5:G17, "Long")</f>
        <v>0</v>
      </c>
      <c r="R46" s="220">
        <f>SUMIFS('1. Payments made'!J7:J19, '1. Payments made'!D7:D19, "C. Transport", '1. Payments made'!I7:I19, "Short")+SUMIFS('2. Notional spending'!G6:G18, '2. Notional spending'!C6:C18, "C. Transport", '2. Notional spending'!F6:F18, "Short")+SUMIFS('3. Other authorised spending'!G5:G17, '3. Other authorised spending'!C5:C17, "C. Transport", '3. Other authorised spending'!F5:F17, "Short")+SUMIFS('4. Invoices not received'!H5:H17, '4. Invoices not received'!C5:C17, "C. Transport", '4. Invoices not received'!G5:G17, "Short")+SUMIFS('5. Payments not made'!H5:H17, '5. Payments not made'!C5:C17, "C. Transport", '5. Payments not made'!G5:G17, "Short")</f>
        <v>0</v>
      </c>
      <c r="S46" s="192"/>
    </row>
    <row r="47" spans="1:26" s="36" customFormat="1" ht="16.5" customHeight="1" x14ac:dyDescent="0.25">
      <c r="A47" s="347" t="s">
        <v>84</v>
      </c>
      <c r="B47" s="348"/>
      <c r="C47" s="348"/>
      <c r="D47" s="349"/>
      <c r="E47" s="55"/>
      <c r="F47" s="192"/>
      <c r="G47" s="190"/>
      <c r="H47" s="55"/>
      <c r="I47" s="192"/>
      <c r="J47" s="224"/>
      <c r="L47" s="93"/>
      <c r="Q47" s="106"/>
      <c r="R47" s="221"/>
      <c r="S47" s="192"/>
      <c r="Z47" s="47"/>
    </row>
    <row r="48" spans="1:26" s="36" customFormat="1" x14ac:dyDescent="0.25">
      <c r="A48" s="347"/>
      <c r="B48" s="348"/>
      <c r="C48" s="348"/>
      <c r="D48" s="349"/>
      <c r="E48" s="106"/>
      <c r="F48" s="193"/>
      <c r="G48" s="190"/>
      <c r="H48" s="106"/>
      <c r="I48" s="193"/>
      <c r="J48" s="224"/>
      <c r="L48" s="93" t="s">
        <v>85</v>
      </c>
      <c r="Q48" s="55">
        <f>SUMIFS('1. Payments made'!J7:J19, '1. Payments made'!D7:D19, "D. Public meetings", '1. Payments made'!I7:I19, "Long")+SUMIFS('2. Notional spending'!G6:G18, '2. Notional spending'!C6:C18, "D. Public meetings", '2. Notional spending'!F6:F18, "Long")+SUMIFS('3. Other authorised spending'!G5:G17, '3. Other authorised spending'!C5:C17, "D. Public meetings", '3. Other authorised spending'!F5:F17, "Long")+SUMIFS('4. Invoices not received'!H5:H17, '4. Invoices not received'!C5:C17, "D. Public meetings", '4. Invoices not received'!G5:G17, "Long")+SUMIFS('5. Payments not made'!H5:H17, '5. Payments not made'!C5:C17, "D. Public meetings", '5. Payments not made'!G5:G17, "Long")</f>
        <v>0</v>
      </c>
      <c r="R48" s="220">
        <f>SUMIFS('1. Payments made'!J7:J19, '1. Payments made'!D7:D19, "D. Public meetings", '1. Payments made'!I7:I19, "Short")+SUMIFS('2. Notional spending'!G6:G18, '2. Notional spending'!C6:C18, "D. Public meetings", '2. Notional spending'!F6:F18, "Short")+SUMIFS('3. Other authorised spending'!G5:G17, '3. Other authorised spending'!C5:C17, "D. Public meetings", '3. Other authorised spending'!F5:F17, "Short")+SUMIFS('4. Invoices not received'!H5:H17, '4. Invoices not received'!C5:C17, "D. Public meetings", '4. Invoices not received'!G5:G17, "Short")+SUMIFS('5. Payments not made'!H5:H17, '5. Payments not made'!C5:C17, "D. Public meetings", '5. Payments not made'!G5:G17, "Short")</f>
        <v>0</v>
      </c>
      <c r="S48" s="192"/>
      <c r="Z48" s="47"/>
    </row>
    <row r="49" spans="1:19" s="36" customFormat="1" x14ac:dyDescent="0.25">
      <c r="A49" s="105"/>
      <c r="E49" s="106"/>
      <c r="F49" s="193"/>
      <c r="G49" s="190"/>
      <c r="H49" s="106"/>
      <c r="I49" s="193"/>
      <c r="J49" s="224"/>
      <c r="L49" s="93"/>
      <c r="Q49" s="55"/>
      <c r="R49" s="220"/>
      <c r="S49" s="192"/>
    </row>
    <row r="50" spans="1:19" s="36" customFormat="1" x14ac:dyDescent="0.25">
      <c r="A50" s="99" t="s">
        <v>86</v>
      </c>
      <c r="E50" s="107"/>
      <c r="F50" s="194"/>
      <c r="G50" s="190"/>
      <c r="H50" s="107"/>
      <c r="I50" s="194"/>
      <c r="J50" s="224"/>
      <c r="L50" s="93" t="s">
        <v>87</v>
      </c>
      <c r="Q50" s="55">
        <f>SUMIFS('1. Payments made'!J7:J19, '1. Payments made'!D7:D19, "E. Agent and other staff costs", '1. Payments made'!I7:I19, "Long")+SUMIFS('2. Notional spending'!G6:G18, '2. Notional spending'!C6:C18, "E. Agent and other staff costs", '2. Notional spending'!F6:F18, "Long")+SUMIFS('3. Other authorised spending'!G5:G17, '3. Other authorised spending'!C5:C17, "E. Agent and other staff costs", '3. Other authorised spending'!F5:F17, "Long")+SUMIFS('4. Invoices not received'!H5:H17, '4. Invoices not received'!C5:C17, "E. Agent and other staff costs", '4. Invoices not received'!G5:G17, "Long")+SUMIFS('5. Payments not made'!H5:H17, '5. Payments not made'!C5:C17, "E. Agent and other staff costs", '5. Payments not made'!G5:G17, "Long")</f>
        <v>0</v>
      </c>
      <c r="R50" s="220">
        <f>SUMIFS('1. Payments made'!J7:J19, '1. Payments made'!D7:D19, "E. Agent and other staff costs", '1. Payments made'!I7:I19, "Short")+SUMIFS('2. Notional spending'!G6:G18, '2. Notional spending'!C6:C18, "E. Agent and other staff costs", '2. Notional spending'!F6:F18, "Short")+SUMIFS('3. Other authorised spending'!G5:G17, '3. Other authorised spending'!C5:C17, "E. Agent and other staff costs", '3. Other authorised spending'!F5:F17, "Short")+SUMIFS('4. Invoices not received'!H5:H17, '4. Invoices not received'!C5:C17, "E. Agent and other staff costs", '4. Invoices not received'!G5:G17, "Short")+SUMIFS('5. Payments not made'!H5:H17, '5. Payments not made'!C5:C17, "E. Agent and other staff costs", '5. Payments not made'!G5:G17, "Short")</f>
        <v>0</v>
      </c>
      <c r="S50" s="194"/>
    </row>
    <row r="51" spans="1:19" s="36" customFormat="1" x14ac:dyDescent="0.25">
      <c r="A51" s="99" t="s">
        <v>88</v>
      </c>
      <c r="B51" s="98"/>
      <c r="C51" s="98"/>
      <c r="E51" s="364">
        <f>'3. Other authorised spending'!G18</f>
        <v>0</v>
      </c>
      <c r="F51" s="365"/>
      <c r="G51" s="190"/>
      <c r="H51" s="364">
        <f>'3. Other authorised spending'!G19</f>
        <v>0</v>
      </c>
      <c r="I51" s="368"/>
      <c r="J51" s="224"/>
      <c r="L51" s="93"/>
      <c r="Q51" s="55"/>
      <c r="R51" s="220"/>
      <c r="S51" s="192"/>
    </row>
    <row r="52" spans="1:19" s="36" customFormat="1" x14ac:dyDescent="0.25">
      <c r="A52" s="232" t="s">
        <v>79</v>
      </c>
      <c r="B52" s="98"/>
      <c r="C52" s="98"/>
      <c r="E52" s="55"/>
      <c r="F52" s="192"/>
      <c r="G52" s="190"/>
      <c r="H52" s="55"/>
      <c r="I52" s="192"/>
      <c r="J52" s="224"/>
      <c r="L52" s="93" t="s">
        <v>89</v>
      </c>
      <c r="Q52" s="55">
        <f>SUMIFS('1. Payments made'!J7:J19, '1. Payments made'!D7:D19, "F. Accommodation and administration", '1. Payments made'!I7:I19, "Long")+SUMIFS('2. Notional spending'!G6:G18, '2. Notional spending'!C6:C18, "F. Accommodation and administration", '2. Notional spending'!F6:F18, "Long")+SUMIFS('3. Other authorised spending'!G5:G17, '3. Other authorised spending'!C5:C17, "F. Accommodation and administration", '3. Other authorised spending'!F5:F17, "Long")+SUMIFS('4. Invoices not received'!H5:H17, '4. Invoices not received'!C5:C17, "F. Accommodation and administration", '4. Invoices not received'!G5:G17, "Long")+SUMIFS('5. Payments not made'!H5:H17, '5. Payments not made'!C5:C17, "F. Accommodation and administration", '5. Payments not made'!G5:G17, "Long")</f>
        <v>0</v>
      </c>
      <c r="R52" s="220">
        <f>SUMIFS('1. Payments made'!J7:J19, '1. Payments made'!D7:D19, "F. Accommodation and administration", '1. Payments made'!I7:I19, "Short")+SUMIFS('2. Notional spending'!G6:G18, '2. Notional spending'!C6:C18, "F. Accommodation and administration", '2. Notional spending'!F6:F18, "Short")+SUMIFS('3. Other authorised spending'!G5:G17, '3. Other authorised spending'!C5:C17, "F. Accommodation and administration", '3. Other authorised spending'!F5:F17, "Short")+SUMIFS('4. Invoices not received'!H5:H17, '4. Invoices not received'!C5:C17, "F. Accommodation and administration", '4. Invoices not received'!G5:G17, "Short")+SUMIFS('5. Payments not made'!H5:H17, '5. Payments not made'!C5:C17, "F. Accommodation and administration", '5. Payments not made'!G5:G17, "Short")</f>
        <v>0</v>
      </c>
      <c r="S52" s="192"/>
    </row>
    <row r="53" spans="1:19" s="36" customFormat="1" x14ac:dyDescent="0.25">
      <c r="A53" s="103"/>
      <c r="B53" s="98"/>
      <c r="C53" s="98"/>
      <c r="E53" s="106"/>
      <c r="F53" s="193"/>
      <c r="G53" s="190"/>
      <c r="H53" s="106"/>
      <c r="I53" s="193"/>
      <c r="J53" s="224"/>
      <c r="L53" s="93"/>
      <c r="Q53" s="106"/>
      <c r="R53" s="222"/>
      <c r="S53" s="192"/>
    </row>
    <row r="54" spans="1:19" s="36" customFormat="1" x14ac:dyDescent="0.25">
      <c r="A54" s="99" t="s">
        <v>90</v>
      </c>
      <c r="E54" s="107"/>
      <c r="F54" s="194"/>
      <c r="G54" s="190"/>
      <c r="H54" s="107"/>
      <c r="I54" s="194"/>
      <c r="J54" s="224"/>
      <c r="L54" s="339" t="s">
        <v>91</v>
      </c>
      <c r="M54" s="340"/>
      <c r="N54" s="340"/>
      <c r="O54" s="340"/>
      <c r="P54" s="341"/>
      <c r="Q54" s="345">
        <f>SUM(Q42,Q44,Q46,Q48,Q50,Q52)</f>
        <v>0</v>
      </c>
      <c r="R54" s="378">
        <f>SUM(R42,R44,R46,R48,R50,R52)</f>
        <v>0</v>
      </c>
      <c r="S54" s="194"/>
    </row>
    <row r="55" spans="1:19" s="36" customFormat="1" x14ac:dyDescent="0.25">
      <c r="A55" s="99" t="s">
        <v>92</v>
      </c>
      <c r="E55" s="364">
        <f>'4. Invoices not received'!H18</f>
        <v>0</v>
      </c>
      <c r="F55" s="365"/>
      <c r="G55" s="190"/>
      <c r="H55" s="364">
        <f>'4. Invoices not received'!H19</f>
        <v>0</v>
      </c>
      <c r="I55" s="368"/>
      <c r="J55" s="224"/>
      <c r="L55" s="342"/>
      <c r="M55" s="343"/>
      <c r="N55" s="343"/>
      <c r="O55" s="343"/>
      <c r="P55" s="344"/>
      <c r="Q55" s="346"/>
      <c r="R55" s="379"/>
      <c r="S55" s="192"/>
    </row>
    <row r="56" spans="1:19" s="36" customFormat="1" x14ac:dyDescent="0.25">
      <c r="A56" s="232" t="s">
        <v>79</v>
      </c>
      <c r="E56" s="55"/>
      <c r="F56" s="192"/>
      <c r="G56" s="190"/>
      <c r="H56" s="55"/>
      <c r="I56" s="192"/>
      <c r="J56" s="224"/>
      <c r="S56" s="194"/>
    </row>
    <row r="57" spans="1:19" s="36" customFormat="1" x14ac:dyDescent="0.25">
      <c r="A57" s="93"/>
      <c r="E57" s="106"/>
      <c r="F57" s="193"/>
      <c r="G57" s="190"/>
      <c r="H57" s="106"/>
      <c r="I57" s="193"/>
      <c r="J57" s="224"/>
      <c r="S57" s="192"/>
    </row>
    <row r="58" spans="1:19" s="36" customFormat="1" x14ac:dyDescent="0.35">
      <c r="A58" s="99" t="s">
        <v>93</v>
      </c>
      <c r="E58" s="107"/>
      <c r="F58" s="194"/>
      <c r="G58" s="190"/>
      <c r="H58" s="107"/>
      <c r="I58" s="194"/>
      <c r="J58" s="224"/>
      <c r="L58" s="252" t="s">
        <v>94</v>
      </c>
      <c r="M58" s="253"/>
      <c r="N58" s="253"/>
      <c r="O58" s="253"/>
      <c r="P58" s="253"/>
      <c r="Q58" s="253"/>
      <c r="R58" s="254"/>
      <c r="S58" s="192"/>
    </row>
    <row r="59" spans="1:19" s="36" customFormat="1" x14ac:dyDescent="0.35">
      <c r="A59" s="99" t="s">
        <v>95</v>
      </c>
      <c r="E59" s="364">
        <f>'5. Payments not made'!H18</f>
        <v>0</v>
      </c>
      <c r="F59" s="365"/>
      <c r="G59" s="190"/>
      <c r="H59" s="364">
        <f>'5. Payments not made'!H19</f>
        <v>0</v>
      </c>
      <c r="I59" s="368"/>
      <c r="J59" s="224"/>
      <c r="L59" s="255" t="s">
        <v>96</v>
      </c>
      <c r="M59" s="256"/>
      <c r="N59" s="256"/>
      <c r="O59" s="256"/>
      <c r="P59" s="256"/>
      <c r="Q59" s="256"/>
      <c r="R59" s="257"/>
      <c r="S59" s="61"/>
    </row>
    <row r="60" spans="1:19" s="36" customFormat="1" ht="16.5" customHeight="1" x14ac:dyDescent="0.25">
      <c r="A60" s="232" t="s">
        <v>79</v>
      </c>
      <c r="E60" s="106"/>
      <c r="F60" s="193"/>
      <c r="G60" s="190"/>
      <c r="H60" s="106"/>
      <c r="I60" s="193"/>
      <c r="J60" s="224"/>
      <c r="L60" s="386" t="s">
        <v>97</v>
      </c>
      <c r="M60" s="387"/>
      <c r="N60" s="387"/>
      <c r="O60" s="387"/>
      <c r="P60" s="387"/>
      <c r="Q60" s="387"/>
      <c r="R60" s="388"/>
      <c r="S60" s="61"/>
    </row>
    <row r="61" spans="1:19" s="36" customFormat="1" x14ac:dyDescent="0.25">
      <c r="A61" s="93"/>
      <c r="E61" s="106"/>
      <c r="F61" s="193"/>
      <c r="G61" s="191"/>
      <c r="H61" s="106"/>
      <c r="I61" s="193"/>
      <c r="J61" s="225"/>
      <c r="L61" s="386"/>
      <c r="M61" s="387"/>
      <c r="N61" s="387"/>
      <c r="O61" s="387"/>
      <c r="P61" s="387"/>
      <c r="Q61" s="387"/>
      <c r="R61" s="388"/>
      <c r="S61" s="61"/>
    </row>
    <row r="62" spans="1:19" s="36" customFormat="1" ht="17.149999999999999" customHeight="1" x14ac:dyDescent="0.25">
      <c r="A62" s="339" t="s">
        <v>98</v>
      </c>
      <c r="B62" s="340"/>
      <c r="C62" s="340"/>
      <c r="D62" s="340"/>
      <c r="E62" s="392">
        <f>E42+E46+E51+E55+E59</f>
        <v>0</v>
      </c>
      <c r="F62" s="393"/>
      <c r="H62" s="392">
        <f>H42+H46+H51+H55+H59</f>
        <v>0</v>
      </c>
      <c r="I62" s="393"/>
      <c r="J62" s="94"/>
      <c r="L62" s="386"/>
      <c r="M62" s="387"/>
      <c r="N62" s="387"/>
      <c r="O62" s="387"/>
      <c r="P62" s="387"/>
      <c r="Q62" s="387"/>
      <c r="R62" s="388"/>
      <c r="S62" s="61"/>
    </row>
    <row r="63" spans="1:19" s="36" customFormat="1" x14ac:dyDescent="0.25">
      <c r="A63" s="342"/>
      <c r="B63" s="343"/>
      <c r="C63" s="343"/>
      <c r="D63" s="343"/>
      <c r="E63" s="394"/>
      <c r="F63" s="395"/>
      <c r="G63" s="226"/>
      <c r="H63" s="394"/>
      <c r="I63" s="395"/>
      <c r="J63" s="227"/>
      <c r="L63" s="389"/>
      <c r="M63" s="390"/>
      <c r="N63" s="390"/>
      <c r="O63" s="390"/>
      <c r="P63" s="390"/>
      <c r="Q63" s="390"/>
      <c r="R63" s="391"/>
      <c r="S63" s="61"/>
    </row>
    <row r="64" spans="1:19" s="36" customFormat="1" x14ac:dyDescent="0.25">
      <c r="S64" s="61"/>
    </row>
    <row r="65" spans="1:27" s="36" customFormat="1" x14ac:dyDescent="0.25">
      <c r="E65" s="63"/>
      <c r="F65" s="63"/>
      <c r="S65" s="61"/>
    </row>
    <row r="66" spans="1:27" s="36" customFormat="1" ht="22" customHeight="1" x14ac:dyDescent="0.25">
      <c r="A66" s="57" t="s">
        <v>99</v>
      </c>
      <c r="B66" s="58"/>
      <c r="C66" s="58"/>
      <c r="D66" s="59"/>
      <c r="E66" s="59"/>
      <c r="F66" s="59"/>
      <c r="G66" s="59"/>
      <c r="H66" s="59"/>
      <c r="I66" s="59"/>
      <c r="J66" s="59"/>
      <c r="K66" s="59"/>
      <c r="L66" s="59"/>
      <c r="M66" s="59"/>
      <c r="N66" s="59"/>
      <c r="O66" s="59"/>
      <c r="P66" s="59"/>
      <c r="Q66" s="59"/>
      <c r="R66" s="64"/>
      <c r="S66" s="61"/>
    </row>
    <row r="67" spans="1:27" s="36" customFormat="1" x14ac:dyDescent="0.25">
      <c r="A67" s="93"/>
      <c r="E67" s="63"/>
      <c r="F67" s="63"/>
      <c r="R67" s="94"/>
      <c r="S67" s="61"/>
    </row>
    <row r="68" spans="1:27" s="36" customFormat="1" ht="19" customHeight="1" x14ac:dyDescent="0.25">
      <c r="A68" s="396" t="s">
        <v>100</v>
      </c>
      <c r="B68" s="397"/>
      <c r="C68" s="397"/>
      <c r="D68" s="397"/>
      <c r="E68" s="397"/>
      <c r="F68" s="397"/>
      <c r="G68" s="397"/>
      <c r="H68" s="397"/>
      <c r="I68" s="397"/>
      <c r="J68" s="397"/>
      <c r="K68" s="397"/>
      <c r="L68" s="397"/>
      <c r="M68" s="397"/>
      <c r="N68" s="397"/>
      <c r="O68" s="397"/>
      <c r="P68" s="397"/>
      <c r="Q68" s="397"/>
      <c r="R68" s="398"/>
      <c r="S68" s="61"/>
    </row>
    <row r="69" spans="1:27" s="36" customFormat="1" x14ac:dyDescent="0.25">
      <c r="A69" s="396" t="s">
        <v>101</v>
      </c>
      <c r="B69" s="397"/>
      <c r="C69" s="397"/>
      <c r="D69" s="397"/>
      <c r="E69" s="397"/>
      <c r="F69" s="397"/>
      <c r="G69" s="397"/>
      <c r="H69" s="397"/>
      <c r="I69" s="397"/>
      <c r="J69" s="397"/>
      <c r="K69" s="397"/>
      <c r="L69" s="397"/>
      <c r="M69" s="397"/>
      <c r="N69" s="397"/>
      <c r="O69" s="397"/>
      <c r="P69" s="397"/>
      <c r="Q69" s="397"/>
      <c r="R69" s="398"/>
      <c r="S69" s="61"/>
    </row>
    <row r="70" spans="1:27" s="36" customFormat="1" x14ac:dyDescent="0.25">
      <c r="A70" s="93"/>
      <c r="R70" s="94"/>
      <c r="S70" s="61"/>
    </row>
    <row r="71" spans="1:27" s="36" customFormat="1" ht="33" customHeight="1" x14ac:dyDescent="0.25">
      <c r="A71" s="399" t="s">
        <v>102</v>
      </c>
      <c r="B71" s="397"/>
      <c r="C71" s="397"/>
      <c r="D71" s="397"/>
      <c r="E71" s="397"/>
      <c r="F71" s="397"/>
      <c r="G71" s="397"/>
      <c r="H71" s="397"/>
      <c r="I71" s="397"/>
      <c r="J71" s="397"/>
      <c r="K71" s="397"/>
      <c r="L71" s="397"/>
      <c r="M71" s="397"/>
      <c r="N71" s="397"/>
      <c r="O71" s="397"/>
      <c r="P71" s="397"/>
      <c r="Q71" s="397"/>
      <c r="R71" s="398"/>
      <c r="S71" s="61"/>
    </row>
    <row r="72" spans="1:27" s="36" customFormat="1" ht="19" customHeight="1" x14ac:dyDescent="0.25">
      <c r="R72" s="94"/>
      <c r="S72" s="61"/>
    </row>
    <row r="73" spans="1:27" s="36" customFormat="1" x14ac:dyDescent="0.25">
      <c r="A73" s="93" t="s">
        <v>103</v>
      </c>
      <c r="R73" s="94"/>
      <c r="S73" s="61"/>
    </row>
    <row r="74" spans="1:27" s="36" customFormat="1" ht="16.5" customHeight="1" x14ac:dyDescent="0.35">
      <c r="A74" s="197" t="s">
        <v>104</v>
      </c>
      <c r="R74" s="94"/>
      <c r="S74" s="61"/>
    </row>
    <row r="75" spans="1:27" s="36" customFormat="1" x14ac:dyDescent="0.25">
      <c r="A75" s="93"/>
      <c r="R75" s="94"/>
      <c r="S75" s="61"/>
    </row>
    <row r="76" spans="1:27" s="36" customFormat="1" ht="19" customHeight="1" x14ac:dyDescent="0.35">
      <c r="A76" s="259" t="s">
        <v>105</v>
      </c>
      <c r="D76" s="400">
        <f>'6. Personal expenses'!G20</f>
        <v>0</v>
      </c>
      <c r="E76" s="401"/>
      <c r="F76" s="402"/>
      <c r="G76" s="45"/>
      <c r="H76" s="195"/>
      <c r="I76" s="192"/>
      <c r="J76" s="258" t="s">
        <v>106</v>
      </c>
      <c r="L76" s="192"/>
      <c r="M76" s="192"/>
      <c r="N76" s="403">
        <f>'6. Personal expenses'!G21</f>
        <v>0</v>
      </c>
      <c r="O76" s="404"/>
      <c r="Q76" s="195"/>
      <c r="R76" s="94"/>
      <c r="S76" s="61"/>
      <c r="X76" s="100"/>
      <c r="AA76" s="100"/>
    </row>
    <row r="77" spans="1:27" s="36" customFormat="1" x14ac:dyDescent="0.25">
      <c r="A77" s="93"/>
      <c r="E77" s="63"/>
      <c r="F77" s="63"/>
      <c r="R77" s="94"/>
      <c r="S77" s="61"/>
    </row>
    <row r="78" spans="1:27" s="36" customFormat="1" ht="22" customHeight="1" x14ac:dyDescent="0.25">
      <c r="A78" s="57" t="s">
        <v>107</v>
      </c>
      <c r="B78" s="58"/>
      <c r="C78" s="58"/>
      <c r="D78" s="59"/>
      <c r="E78" s="59"/>
      <c r="F78" s="59"/>
      <c r="G78" s="59"/>
      <c r="H78" s="59"/>
      <c r="I78" s="59"/>
      <c r="J78" s="59"/>
      <c r="K78" s="59"/>
      <c r="L78" s="59"/>
      <c r="M78" s="59"/>
      <c r="N78" s="59"/>
      <c r="O78" s="59"/>
      <c r="P78" s="59"/>
      <c r="Q78" s="59"/>
      <c r="R78" s="60"/>
      <c r="S78" s="61"/>
      <c r="X78" s="100"/>
      <c r="AA78" s="100"/>
    </row>
    <row r="79" spans="1:27" s="36" customFormat="1" x14ac:dyDescent="0.25">
      <c r="A79" s="99"/>
      <c r="R79" s="94"/>
      <c r="S79" s="61"/>
    </row>
    <row r="80" spans="1:27" s="36" customFormat="1" ht="19" customHeight="1" x14ac:dyDescent="0.25">
      <c r="A80" s="93" t="s">
        <v>108</v>
      </c>
      <c r="R80" s="94"/>
      <c r="S80" s="61"/>
    </row>
    <row r="81" spans="1:19" s="36" customFormat="1" x14ac:dyDescent="0.25">
      <c r="A81" s="93" t="s">
        <v>109</v>
      </c>
      <c r="R81" s="94"/>
      <c r="S81" s="61"/>
    </row>
    <row r="82" spans="1:19" s="36" customFormat="1" x14ac:dyDescent="0.25">
      <c r="A82" s="99"/>
      <c r="R82" s="94"/>
      <c r="S82" s="61"/>
    </row>
    <row r="83" spans="1:19" s="36" customFormat="1" ht="19" customHeight="1" x14ac:dyDescent="0.25">
      <c r="A83" s="93" t="s">
        <v>110</v>
      </c>
      <c r="F83" s="45"/>
      <c r="G83" s="45"/>
      <c r="H83" s="380">
        <f>'8. Permissible donations'!H21</f>
        <v>0</v>
      </c>
      <c r="I83" s="381"/>
      <c r="J83" s="381"/>
      <c r="K83" s="381"/>
      <c r="L83" s="381"/>
      <c r="M83" s="382"/>
      <c r="O83" s="195"/>
      <c r="P83" s="108"/>
      <c r="R83" s="94"/>
      <c r="S83" s="61"/>
    </row>
    <row r="84" spans="1:19" s="36" customFormat="1" x14ac:dyDescent="0.25">
      <c r="A84" s="93"/>
      <c r="P84" s="108"/>
      <c r="R84" s="94"/>
      <c r="S84" s="61"/>
    </row>
    <row r="85" spans="1:19" s="36" customFormat="1" ht="19" customHeight="1" x14ac:dyDescent="0.25">
      <c r="A85" s="93" t="s">
        <v>111</v>
      </c>
      <c r="F85" s="45"/>
      <c r="G85" s="45"/>
      <c r="H85" s="380">
        <f>'9. Impermissible donations'!G20</f>
        <v>0</v>
      </c>
      <c r="I85" s="381"/>
      <c r="J85" s="381"/>
      <c r="K85" s="381"/>
      <c r="L85" s="381"/>
      <c r="M85" s="382"/>
      <c r="O85" s="195"/>
      <c r="R85" s="94"/>
      <c r="S85" s="61"/>
    </row>
    <row r="86" spans="1:19" s="36" customFormat="1" ht="17.25" customHeight="1" x14ac:dyDescent="0.25">
      <c r="A86" s="93"/>
      <c r="P86" s="108"/>
      <c r="R86" s="94"/>
      <c r="S86" s="61"/>
    </row>
    <row r="87" spans="1:19" x14ac:dyDescent="0.35">
      <c r="A87" s="383"/>
      <c r="B87" s="384"/>
      <c r="C87" s="384"/>
      <c r="D87" s="384"/>
      <c r="E87" s="384"/>
      <c r="F87" s="384"/>
      <c r="G87" s="384"/>
      <c r="H87" s="384"/>
      <c r="I87" s="384"/>
      <c r="J87" s="384"/>
      <c r="K87" s="384"/>
      <c r="L87" s="384"/>
      <c r="M87" s="384"/>
      <c r="N87" s="384"/>
      <c r="O87" s="384"/>
      <c r="P87" s="384"/>
      <c r="Q87" s="384"/>
      <c r="R87" s="385"/>
      <c r="S87" s="5"/>
    </row>
    <row r="88" spans="1:19" x14ac:dyDescent="0.35">
      <c r="A88" s="5"/>
      <c r="B88" s="5"/>
      <c r="C88" s="5"/>
      <c r="D88" s="5"/>
      <c r="E88" s="5"/>
      <c r="F88" s="5"/>
      <c r="G88" s="5"/>
      <c r="H88" s="5"/>
      <c r="I88" s="5"/>
      <c r="J88" s="5"/>
      <c r="K88" s="5"/>
      <c r="L88" s="5"/>
      <c r="M88" s="5"/>
      <c r="N88" s="5"/>
      <c r="O88" s="5"/>
      <c r="P88" s="5"/>
      <c r="Q88" s="5"/>
      <c r="R88" s="5"/>
    </row>
    <row r="90" spans="1:19" x14ac:dyDescent="0.35">
      <c r="A90" s="79"/>
    </row>
    <row r="91" spans="1:19" x14ac:dyDescent="0.35">
      <c r="A91"/>
    </row>
    <row r="92" spans="1:19" x14ac:dyDescent="0.35">
      <c r="A92"/>
    </row>
    <row r="93" spans="1:19" x14ac:dyDescent="0.35">
      <c r="A93"/>
    </row>
    <row r="94" spans="1:19" x14ac:dyDescent="0.35">
      <c r="G94" s="35"/>
    </row>
  </sheetData>
  <sheetProtection sheet="1" objects="1" scenarios="1"/>
  <mergeCells count="56">
    <mergeCell ref="A28:O28"/>
    <mergeCell ref="M9:P9"/>
    <mergeCell ref="M11:P11"/>
    <mergeCell ref="A26:O26"/>
    <mergeCell ref="Q11:R11"/>
    <mergeCell ref="E15:M15"/>
    <mergeCell ref="C24:L24"/>
    <mergeCell ref="Q24:R24"/>
    <mergeCell ref="E11:J11"/>
    <mergeCell ref="E13:M13"/>
    <mergeCell ref="Q9:R9"/>
    <mergeCell ref="E9:K9"/>
    <mergeCell ref="N20:Q20"/>
    <mergeCell ref="E20:I20"/>
    <mergeCell ref="A38:J38"/>
    <mergeCell ref="A39:D40"/>
    <mergeCell ref="E39:G39"/>
    <mergeCell ref="H39:J39"/>
    <mergeCell ref="E59:F59"/>
    <mergeCell ref="E46:F46"/>
    <mergeCell ref="E51:F51"/>
    <mergeCell ref="E55:F55"/>
    <mergeCell ref="H46:I46"/>
    <mergeCell ref="H51:I51"/>
    <mergeCell ref="H55:I55"/>
    <mergeCell ref="L39:P40"/>
    <mergeCell ref="R54:R55"/>
    <mergeCell ref="H83:M83"/>
    <mergeCell ref="H85:M85"/>
    <mergeCell ref="A87:R87"/>
    <mergeCell ref="L60:R63"/>
    <mergeCell ref="A62:D63"/>
    <mergeCell ref="E62:F63"/>
    <mergeCell ref="A68:R68"/>
    <mergeCell ref="A71:R71"/>
    <mergeCell ref="D76:F76"/>
    <mergeCell ref="N76:O76"/>
    <mergeCell ref="A69:R69"/>
    <mergeCell ref="H59:I59"/>
    <mergeCell ref="H62:I63"/>
    <mergeCell ref="E7:K7"/>
    <mergeCell ref="A1:L3"/>
    <mergeCell ref="O1:Q1"/>
    <mergeCell ref="O2:Q2"/>
    <mergeCell ref="L54:P55"/>
    <mergeCell ref="Q54:Q55"/>
    <mergeCell ref="A47:D48"/>
    <mergeCell ref="C30:L31"/>
    <mergeCell ref="N30:O30"/>
    <mergeCell ref="Q30:R30"/>
    <mergeCell ref="L37:R37"/>
    <mergeCell ref="E40:F40"/>
    <mergeCell ref="E42:F42"/>
    <mergeCell ref="H40:I40"/>
    <mergeCell ref="H42:I42"/>
    <mergeCell ref="L38:R38"/>
  </mergeCells>
  <conditionalFormatting sqref="E62:F63 Q54:Q55">
    <cfRule type="uniqueValues" dxfId="2" priority="3"/>
  </conditionalFormatting>
  <conditionalFormatting sqref="H62:I63 R54:R55">
    <cfRule type="uniqueValues" dxfId="1" priority="1"/>
  </conditionalFormatting>
  <dataValidations count="4">
    <dataValidation type="list" allowBlank="1" showInputMessage="1" showErrorMessage="1" sqref="O83 O85 Q76 G42 G46 G51 G55 G59 J42 J46 J51 J55 J59 H76" xr:uid="{1F23E9E7-321E-4B90-AB04-3D0E696621CD}">
      <formula1>"NIL"</formula1>
    </dataValidation>
    <dataValidation allowBlank="1" showInputMessage="1" showErrorMessage="1" sqref="E17:G19 M17:M19" xr:uid="{895724DC-F0FA-49A8-9202-12549F93C1AB}"/>
    <dataValidation type="list" allowBlank="1" showInputMessage="1" showErrorMessage="1" sqref="E7" xr:uid="{9FC20CF0-69EF-4AFC-A06D-9BF619863407}">
      <formula1>"Central Scotland, Glasgow, Highlands and Islands, Lothian, Mid Scotland and Fife, North East Scotland, South Scotland, West Scotland"</formula1>
    </dataValidation>
    <dataValidation type="list" allowBlank="1" showInputMessage="1" showErrorMessage="1" sqref="Z7:Z14" xr:uid="{81A90993-BEB7-4EAE-95D4-2A2EC4AB8758}">
      <formula1>"Burgh, County"</formula1>
    </dataValidation>
  </dataValidations>
  <pageMargins left="0.5" right="0.5" top="0.55000000000000004" bottom="0.55000000000000004" header="0.3" footer="0.3"/>
  <pageSetup paperSize="9" scale="61" fitToHeight="2" orientation="portrait" r:id="rId1"/>
  <headerFooter differentFirst="1">
    <oddHeader>&amp;CReturn of candidate spending: Local government elections in England</oddHeader>
    <oddFooter>Page &amp;P of &amp;N</oddFooter>
  </headerFooter>
  <rowBreaks count="1" manualBreakCount="1">
    <brk id="64"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C4C4-3D4D-4ECC-AB9A-895CAE7DC028}">
  <dimension ref="A1:K67"/>
  <sheetViews>
    <sheetView zoomScaleNormal="100" workbookViewId="0">
      <selection activeCell="K6" sqref="K6"/>
    </sheetView>
  </sheetViews>
  <sheetFormatPr defaultColWidth="8.81640625" defaultRowHeight="12.5" x14ac:dyDescent="0.25"/>
  <cols>
    <col min="1" max="1" width="9.453125" style="37" customWidth="1"/>
    <col min="2" max="2" width="14.453125" style="37" customWidth="1"/>
    <col min="3" max="3" width="35.1796875" style="37" customWidth="1"/>
    <col min="4" max="4" width="18.7265625" style="147" customWidth="1"/>
    <col min="5" max="5" width="48.81640625" style="37" customWidth="1"/>
    <col min="6" max="8" width="16" style="148" customWidth="1"/>
    <col min="9" max="9" width="20.54296875" style="149" customWidth="1"/>
    <col min="10" max="10" width="16.26953125" style="37" customWidth="1"/>
    <col min="11" max="11" width="34.81640625" style="37" bestFit="1" customWidth="1"/>
    <col min="12" max="16384" width="8.81640625" style="37"/>
  </cols>
  <sheetData>
    <row r="1" spans="1:11" ht="18" x14ac:dyDescent="0.25">
      <c r="A1" s="151" t="s">
        <v>112</v>
      </c>
      <c r="B1" s="138"/>
      <c r="C1" s="138"/>
      <c r="D1" s="139"/>
      <c r="E1" s="140"/>
      <c r="F1" s="141"/>
      <c r="G1" s="141"/>
      <c r="H1" s="141"/>
      <c r="I1" s="142"/>
      <c r="J1" s="142"/>
    </row>
    <row r="2" spans="1:11" ht="20.25" customHeight="1" x14ac:dyDescent="0.25">
      <c r="A2" s="35" t="s">
        <v>197</v>
      </c>
      <c r="J2" s="294"/>
    </row>
    <row r="3" spans="1:11" s="152" customFormat="1" ht="16.5" x14ac:dyDescent="0.25">
      <c r="A3" s="443" t="s">
        <v>113</v>
      </c>
      <c r="B3" s="444" t="s">
        <v>114</v>
      </c>
      <c r="C3" s="445" t="s">
        <v>115</v>
      </c>
      <c r="D3" s="444" t="s">
        <v>116</v>
      </c>
      <c r="E3" s="444" t="s">
        <v>117</v>
      </c>
      <c r="F3" s="439" t="s">
        <v>118</v>
      </c>
      <c r="G3" s="439" t="s">
        <v>119</v>
      </c>
      <c r="H3" s="439" t="s">
        <v>120</v>
      </c>
      <c r="I3" s="436" t="s">
        <v>121</v>
      </c>
      <c r="J3" s="441" t="s">
        <v>122</v>
      </c>
    </row>
    <row r="4" spans="1:11" s="35" customFormat="1" ht="16.5" x14ac:dyDescent="0.25">
      <c r="A4" s="443"/>
      <c r="B4" s="444"/>
      <c r="C4" s="445"/>
      <c r="D4" s="443"/>
      <c r="E4" s="443"/>
      <c r="F4" s="439"/>
      <c r="G4" s="440"/>
      <c r="H4" s="440"/>
      <c r="I4" s="437"/>
      <c r="J4" s="442"/>
    </row>
    <row r="5" spans="1:11" s="153" customFormat="1" ht="16.5" x14ac:dyDescent="0.25">
      <c r="A5" s="443"/>
      <c r="B5" s="444"/>
      <c r="C5" s="445"/>
      <c r="D5" s="443"/>
      <c r="E5" s="443"/>
      <c r="F5" s="439"/>
      <c r="G5" s="440"/>
      <c r="H5" s="440"/>
      <c r="I5" s="437"/>
      <c r="J5" s="442"/>
    </row>
    <row r="6" spans="1:11" s="35" customFormat="1" ht="16.5" x14ac:dyDescent="0.25">
      <c r="A6" s="443"/>
      <c r="B6" s="444"/>
      <c r="C6" s="445"/>
      <c r="D6" s="443"/>
      <c r="E6" s="443"/>
      <c r="F6" s="439"/>
      <c r="G6" s="440"/>
      <c r="H6" s="440"/>
      <c r="I6" s="438"/>
      <c r="J6" s="442"/>
    </row>
    <row r="7" spans="1:11" s="114" customFormat="1" ht="15.5" x14ac:dyDescent="0.25">
      <c r="A7" s="109"/>
      <c r="B7" s="109"/>
      <c r="C7" s="110"/>
      <c r="D7" s="180"/>
      <c r="E7" s="110" t="s">
        <v>123</v>
      </c>
      <c r="F7" s="111"/>
      <c r="G7" s="112"/>
      <c r="H7" s="112"/>
      <c r="I7" s="126"/>
      <c r="J7" s="113"/>
      <c r="K7" s="206" t="str">
        <f>IF(AND(ISNUMBER(J7),ISBLANK(I7)), "Enter 'Short' or 'Long' in column I","")</f>
        <v/>
      </c>
    </row>
    <row r="8" spans="1:11" s="114" customFormat="1" ht="15.5" x14ac:dyDescent="0.25">
      <c r="A8" s="115"/>
      <c r="B8" s="115"/>
      <c r="C8" s="116"/>
      <c r="D8" s="181"/>
      <c r="E8" s="116" t="s">
        <v>123</v>
      </c>
      <c r="F8" s="117"/>
      <c r="G8" s="118"/>
      <c r="H8" s="119"/>
      <c r="I8" s="130"/>
      <c r="J8" s="120"/>
      <c r="K8" s="206" t="str">
        <f>IF(AND(ISNUMBER(J8),ISBLANK(I8)), "Enter 'Short' or 'Long' in column I","")</f>
        <v/>
      </c>
    </row>
    <row r="9" spans="1:11" s="114" customFormat="1" ht="15.5" x14ac:dyDescent="0.25">
      <c r="A9" s="115"/>
      <c r="B9" s="115"/>
      <c r="C9" s="116"/>
      <c r="D9" s="181"/>
      <c r="E9" s="116"/>
      <c r="F9" s="116"/>
      <c r="G9" s="118"/>
      <c r="H9" s="119"/>
      <c r="I9" s="130"/>
      <c r="J9" s="120"/>
      <c r="K9" s="206" t="str">
        <f>IF(AND(ISNUMBER(J9),ISBLANK(I9)), "Enter 'Short' or 'Long' in column I","")</f>
        <v/>
      </c>
    </row>
    <row r="10" spans="1:11" s="114" customFormat="1" ht="15.5" x14ac:dyDescent="0.25">
      <c r="A10" s="115"/>
      <c r="B10" s="115"/>
      <c r="C10" s="116"/>
      <c r="D10" s="181"/>
      <c r="E10" s="116"/>
      <c r="F10" s="116"/>
      <c r="G10" s="119"/>
      <c r="H10" s="119"/>
      <c r="I10" s="130"/>
      <c r="J10" s="120"/>
      <c r="K10" s="206" t="str">
        <f>IF(AND(ISNUMBER(J10),ISBLANK(I10)), "Enter 'Short' or 'Long' in column I","")</f>
        <v/>
      </c>
    </row>
    <row r="11" spans="1:11" s="114" customFormat="1" ht="15.5" x14ac:dyDescent="0.25">
      <c r="A11" s="115"/>
      <c r="B11" s="115"/>
      <c r="C11" s="116"/>
      <c r="D11" s="181"/>
      <c r="E11" s="116"/>
      <c r="F11" s="121"/>
      <c r="G11" s="119"/>
      <c r="H11" s="119"/>
      <c r="I11" s="130"/>
      <c r="J11" s="120"/>
      <c r="K11" s="206" t="str">
        <f>IF(AND(ISNUMBER(J11),ISBLANK(I11)), "Enter 'Short' or 'Long' in column I","")</f>
        <v/>
      </c>
    </row>
    <row r="12" spans="1:11" s="114" customFormat="1" ht="15.5" x14ac:dyDescent="0.25">
      <c r="A12" s="115"/>
      <c r="B12" s="115"/>
      <c r="C12" s="116"/>
      <c r="D12" s="181"/>
      <c r="E12" s="116"/>
      <c r="F12" s="117"/>
      <c r="G12" s="118"/>
      <c r="H12" s="119"/>
      <c r="I12" s="130"/>
      <c r="J12" s="120"/>
      <c r="K12" s="206" t="str">
        <f t="shared" ref="K12:K19" si="0">IF(AND(ISNUMBER(J12),ISBLANK(I12)), "Enter 'Short' or 'Long' in column I","")</f>
        <v/>
      </c>
    </row>
    <row r="13" spans="1:11" s="114" customFormat="1" ht="15.5" x14ac:dyDescent="0.25">
      <c r="A13" s="115"/>
      <c r="B13" s="115"/>
      <c r="C13" s="116"/>
      <c r="D13" s="181"/>
      <c r="E13" s="116"/>
      <c r="F13" s="112"/>
      <c r="G13" s="119"/>
      <c r="H13" s="119"/>
      <c r="I13" s="130"/>
      <c r="J13" s="120"/>
      <c r="K13" s="206" t="str">
        <f t="shared" si="0"/>
        <v/>
      </c>
    </row>
    <row r="14" spans="1:11" s="114" customFormat="1" ht="15.5" x14ac:dyDescent="0.25">
      <c r="A14" s="115"/>
      <c r="B14" s="115"/>
      <c r="C14" s="116"/>
      <c r="D14" s="181"/>
      <c r="E14" s="116"/>
      <c r="F14" s="119"/>
      <c r="G14" s="119"/>
      <c r="H14" s="119"/>
      <c r="I14" s="130"/>
      <c r="J14" s="120"/>
      <c r="K14" s="206" t="str">
        <f t="shared" si="0"/>
        <v/>
      </c>
    </row>
    <row r="15" spans="1:11" s="114" customFormat="1" ht="15.5" x14ac:dyDescent="0.25">
      <c r="A15" s="115"/>
      <c r="B15" s="115"/>
      <c r="C15" s="116"/>
      <c r="D15" s="181"/>
      <c r="E15" s="116"/>
      <c r="F15" s="119"/>
      <c r="G15" s="119"/>
      <c r="H15" s="119"/>
      <c r="I15" s="130"/>
      <c r="J15" s="120"/>
      <c r="K15" s="206" t="str">
        <f t="shared" si="0"/>
        <v/>
      </c>
    </row>
    <row r="16" spans="1:11" s="114" customFormat="1" ht="15.5" x14ac:dyDescent="0.25">
      <c r="A16" s="115"/>
      <c r="B16" s="115"/>
      <c r="C16" s="116"/>
      <c r="D16" s="181"/>
      <c r="E16" s="116"/>
      <c r="F16" s="119"/>
      <c r="G16" s="119"/>
      <c r="H16" s="119"/>
      <c r="I16" s="130"/>
      <c r="J16" s="120"/>
      <c r="K16" s="206" t="str">
        <f t="shared" si="0"/>
        <v/>
      </c>
    </row>
    <row r="17" spans="1:11" s="114" customFormat="1" ht="15.5" x14ac:dyDescent="0.25">
      <c r="A17" s="115"/>
      <c r="B17" s="115"/>
      <c r="C17" s="116"/>
      <c r="D17" s="181"/>
      <c r="E17" s="116"/>
      <c r="F17" s="119"/>
      <c r="G17" s="119"/>
      <c r="H17" s="119"/>
      <c r="I17" s="130"/>
      <c r="J17" s="120"/>
      <c r="K17" s="206" t="str">
        <f t="shared" si="0"/>
        <v/>
      </c>
    </row>
    <row r="18" spans="1:11" s="114" customFormat="1" ht="15.5" x14ac:dyDescent="0.25">
      <c r="A18" s="115"/>
      <c r="B18" s="115"/>
      <c r="C18" s="116"/>
      <c r="D18" s="181"/>
      <c r="E18" s="116"/>
      <c r="F18" s="119"/>
      <c r="G18" s="119"/>
      <c r="H18" s="119"/>
      <c r="I18" s="130"/>
      <c r="J18" s="120"/>
      <c r="K18" s="206" t="str">
        <f t="shared" si="0"/>
        <v/>
      </c>
    </row>
    <row r="19" spans="1:11" ht="16.5" x14ac:dyDescent="0.35">
      <c r="A19" s="139"/>
      <c r="B19" s="139"/>
      <c r="C19" s="139"/>
      <c r="D19" s="182"/>
      <c r="E19" s="139"/>
      <c r="F19" s="139"/>
      <c r="G19" s="139"/>
      <c r="H19" s="139"/>
      <c r="I19" s="139"/>
      <c r="J19" s="81"/>
      <c r="K19" s="206" t="str">
        <f t="shared" si="0"/>
        <v/>
      </c>
    </row>
    <row r="20" spans="1:11" s="35" customFormat="1" ht="16.5" x14ac:dyDescent="0.25">
      <c r="A20" s="143"/>
      <c r="B20" s="143"/>
      <c r="C20" s="143"/>
      <c r="D20" s="143"/>
      <c r="E20" s="143"/>
      <c r="F20" s="144"/>
      <c r="G20" s="144"/>
      <c r="H20" s="144"/>
      <c r="I20" s="204" t="s">
        <v>105</v>
      </c>
      <c r="J20" s="82">
        <f>SUMIF(I$7:I$18,"Long",J$7:J$18)</f>
        <v>0</v>
      </c>
      <c r="K20" s="37"/>
    </row>
    <row r="21" spans="1:11" ht="16.5" x14ac:dyDescent="0.25">
      <c r="A21" s="143"/>
      <c r="B21" s="143"/>
      <c r="C21" s="143"/>
      <c r="D21" s="143"/>
      <c r="E21" s="143"/>
      <c r="F21" s="144"/>
      <c r="G21" s="144"/>
      <c r="H21" s="144"/>
      <c r="I21" s="204" t="s">
        <v>106</v>
      </c>
      <c r="J21" s="82">
        <f>SUMIF(I$7:I$18,"Short",J$7:J$18)</f>
        <v>0</v>
      </c>
    </row>
    <row r="22" spans="1:11" ht="16.5" x14ac:dyDescent="0.25">
      <c r="A22" s="143"/>
      <c r="B22" s="143"/>
      <c r="C22" s="143"/>
      <c r="D22" s="143"/>
      <c r="E22" s="143"/>
      <c r="F22" s="144"/>
      <c r="G22" s="144"/>
      <c r="H22" s="204"/>
      <c r="I22" s="205" t="s">
        <v>124</v>
      </c>
      <c r="J22" s="145">
        <f>SUM(J7:J18)</f>
        <v>0</v>
      </c>
      <c r="K22" s="207" t="str">
        <f>IF(J20+J21=J22,"","Check that you have entered 'Short' or 'Long' in column I for every item")</f>
        <v/>
      </c>
    </row>
    <row r="23" spans="1:11" ht="12.4" customHeight="1" x14ac:dyDescent="0.25"/>
    <row r="24" spans="1:11" ht="14" x14ac:dyDescent="0.25">
      <c r="A24" s="146" t="s">
        <v>125</v>
      </c>
    </row>
    <row r="61" spans="9:9" ht="13" x14ac:dyDescent="0.25">
      <c r="I61" s="150"/>
    </row>
    <row r="63" spans="9:9" ht="13" x14ac:dyDescent="0.25">
      <c r="I63" s="150"/>
    </row>
    <row r="65" spans="9:9" ht="13" x14ac:dyDescent="0.25">
      <c r="I65" s="150"/>
    </row>
    <row r="67" spans="9:9" ht="13" x14ac:dyDescent="0.25">
      <c r="I67" s="150"/>
    </row>
  </sheetData>
  <sheetProtection insertRows="0"/>
  <mergeCells count="10">
    <mergeCell ref="I3:I6"/>
    <mergeCell ref="G3:G6"/>
    <mergeCell ref="H3:H6"/>
    <mergeCell ref="J3:J6"/>
    <mergeCell ref="A3:A6"/>
    <mergeCell ref="B3:B6"/>
    <mergeCell ref="C3:C6"/>
    <mergeCell ref="D3:D6"/>
    <mergeCell ref="E3:E6"/>
    <mergeCell ref="F3:F6"/>
  </mergeCells>
  <dataValidations count="5">
    <dataValidation allowBlank="1" showInputMessage="1" showErrorMessage="1" sqref="C7:C22" xr:uid="{B988DBB3-76BA-4EE9-B726-EE2310B292EA}"/>
    <dataValidation type="list" allowBlank="1" showInputMessage="1" showErrorMessage="1" sqref="D20:D22" xr:uid="{BB054EBF-9B6F-4FBB-A25A-309BDC3F0F6C}">
      <formula1>"A. Advertising, B. Unsolicited material to electors, C. Transport, D. Public meetings, E. Agent and other staff costs, F. Accommodation and administration"</formula1>
    </dataValidation>
    <dataValidation type="list" allowBlank="1" showInputMessage="1" showErrorMessage="1" sqref="B7:B19" xr:uid="{0283D46C-3D10-4F01-B6EF-EB1D48A222CB}">
      <formula1>"Yes, No"</formula1>
    </dataValidation>
    <dataValidation type="list" allowBlank="1" showInputMessage="1" showErrorMessage="1" sqref="I7:I18" xr:uid="{AAEEF21C-F242-47DA-A139-8DE0F6DF8CAB}">
      <formula1>"Long, Short"</formula1>
    </dataValidation>
    <dataValidation type="list" allowBlank="1" showInputMessage="1" showErrorMessage="1" sqref="D7:D19" xr:uid="{0DD7F218-039B-461E-AB6B-2229A34DCF73}">
      <formula1>"A. Advertising, B. Unsolicited material to voters, C. Transport, D. Public meetings, E. Agent and other staff costs, F. Accommodation and administration"</formula1>
    </dataValidation>
  </dataValidations>
  <pageMargins left="0.7" right="0.7" top="0.75" bottom="0.75" header="0.3" footer="0.3"/>
  <pageSetup paperSize="9" scale="63" fitToHeight="1000" orientation="landscape" r:id="rId1"/>
  <headerFooter>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2CF5F-C19E-42D7-8903-BD5FBA945D9C}">
  <dimension ref="A1:H23"/>
  <sheetViews>
    <sheetView zoomScaleNormal="100" workbookViewId="0">
      <selection activeCell="A5" sqref="A5:XFD5"/>
    </sheetView>
  </sheetViews>
  <sheetFormatPr defaultColWidth="8.81640625" defaultRowHeight="15.5" x14ac:dyDescent="0.35"/>
  <cols>
    <col min="2" max="2" width="55.7265625" style="2" customWidth="1"/>
    <col min="3" max="3" width="19.1796875" style="2" customWidth="1"/>
    <col min="4" max="4" width="56.1796875" customWidth="1"/>
    <col min="5" max="6" width="21.7265625" style="9" customWidth="1"/>
    <col min="7" max="7" width="19.81640625" style="8" bestFit="1" customWidth="1"/>
    <col min="8" max="8" width="20.7265625" style="211" customWidth="1"/>
  </cols>
  <sheetData>
    <row r="1" spans="1:8" s="45" customFormat="1" ht="22" customHeight="1" x14ac:dyDescent="0.25">
      <c r="A1" s="49" t="s">
        <v>126</v>
      </c>
      <c r="B1" s="50"/>
      <c r="C1" s="50"/>
      <c r="D1" s="51"/>
      <c r="E1" s="52"/>
      <c r="F1" s="52"/>
      <c r="G1" s="54"/>
      <c r="H1" s="209"/>
    </row>
    <row r="2" spans="1:8" s="46" customFormat="1" ht="20.149999999999999" customHeight="1" x14ac:dyDescent="0.25">
      <c r="A2" s="446" t="s">
        <v>127</v>
      </c>
      <c r="B2" s="446"/>
      <c r="C2" s="446"/>
      <c r="D2" s="446"/>
      <c r="E2" s="446"/>
      <c r="F2" s="446"/>
      <c r="G2" s="446"/>
      <c r="H2" s="208"/>
    </row>
    <row r="3" spans="1:8" s="36" customFormat="1" ht="20.149999999999999" customHeight="1" x14ac:dyDescent="0.25">
      <c r="A3" s="447" t="s">
        <v>128</v>
      </c>
      <c r="B3" s="447"/>
      <c r="C3" s="447"/>
      <c r="D3" s="447"/>
      <c r="E3" s="447"/>
      <c r="F3" s="447"/>
      <c r="G3" s="447"/>
      <c r="H3" s="208"/>
    </row>
    <row r="4" spans="1:8" s="46" customFormat="1" ht="34.5" customHeight="1" x14ac:dyDescent="0.25">
      <c r="A4" s="448" t="s">
        <v>196</v>
      </c>
      <c r="B4" s="448"/>
      <c r="C4" s="448"/>
      <c r="D4" s="448"/>
      <c r="E4" s="448"/>
      <c r="F4" s="448"/>
      <c r="G4" s="448"/>
      <c r="H4" s="208"/>
    </row>
    <row r="5" spans="1:8" s="33" customFormat="1" ht="53.15" customHeight="1" x14ac:dyDescent="0.25">
      <c r="A5" s="32" t="s">
        <v>113</v>
      </c>
      <c r="B5" s="29" t="s">
        <v>115</v>
      </c>
      <c r="C5" s="28" t="s">
        <v>129</v>
      </c>
      <c r="D5" s="32" t="s">
        <v>130</v>
      </c>
      <c r="E5" s="30" t="s">
        <v>131</v>
      </c>
      <c r="F5" s="30" t="s">
        <v>121</v>
      </c>
      <c r="G5" s="31" t="s">
        <v>132</v>
      </c>
      <c r="H5" s="210"/>
    </row>
    <row r="6" spans="1:8" s="46" customFormat="1" x14ac:dyDescent="0.25">
      <c r="A6" s="131"/>
      <c r="B6" s="132"/>
      <c r="C6" s="178"/>
      <c r="D6" s="133"/>
      <c r="E6" s="134"/>
      <c r="F6" s="126"/>
      <c r="G6" s="135"/>
      <c r="H6" s="208" t="str">
        <f>IF(AND(ISNUMBER(G6),ISBLANK(F6)), "Enter 'Short' or 'Long' in column F","")</f>
        <v/>
      </c>
    </row>
    <row r="7" spans="1:8" s="46" customFormat="1" x14ac:dyDescent="0.25">
      <c r="A7" s="122"/>
      <c r="B7" s="123"/>
      <c r="C7" s="176"/>
      <c r="D7" s="124"/>
      <c r="E7" s="125"/>
      <c r="F7" s="130"/>
      <c r="G7" s="136"/>
      <c r="H7" s="208" t="str">
        <f t="shared" ref="H7:H18" si="0">IF(AND(ISNUMBER(G7),ISBLANK(F7)), "Enter 'Short' or 'Long' in column F","")</f>
        <v/>
      </c>
    </row>
    <row r="8" spans="1:8" s="46" customFormat="1" x14ac:dyDescent="0.25">
      <c r="A8" s="127"/>
      <c r="B8" s="128"/>
      <c r="C8" s="177"/>
      <c r="D8" s="75"/>
      <c r="E8" s="129"/>
      <c r="F8" s="130"/>
      <c r="G8" s="137"/>
      <c r="H8" s="208" t="str">
        <f t="shared" si="0"/>
        <v/>
      </c>
    </row>
    <row r="9" spans="1:8" s="46" customFormat="1" x14ac:dyDescent="0.25">
      <c r="A9" s="127"/>
      <c r="B9" s="128"/>
      <c r="C9" s="177"/>
      <c r="D9" s="75"/>
      <c r="E9" s="129"/>
      <c r="F9" s="130"/>
      <c r="G9" s="137"/>
      <c r="H9" s="208" t="str">
        <f t="shared" si="0"/>
        <v/>
      </c>
    </row>
    <row r="10" spans="1:8" s="46" customFormat="1" x14ac:dyDescent="0.25">
      <c r="A10" s="127"/>
      <c r="B10" s="128"/>
      <c r="C10" s="177"/>
      <c r="D10" s="75"/>
      <c r="E10" s="129"/>
      <c r="F10" s="130"/>
      <c r="G10" s="137"/>
      <c r="H10" s="208" t="str">
        <f t="shared" si="0"/>
        <v/>
      </c>
    </row>
    <row r="11" spans="1:8" s="46" customFormat="1" x14ac:dyDescent="0.25">
      <c r="A11" s="127"/>
      <c r="B11" s="128"/>
      <c r="C11" s="177"/>
      <c r="D11" s="75"/>
      <c r="E11" s="129"/>
      <c r="F11" s="130"/>
      <c r="G11" s="137"/>
      <c r="H11" s="208" t="str">
        <f t="shared" si="0"/>
        <v/>
      </c>
    </row>
    <row r="12" spans="1:8" s="46" customFormat="1" x14ac:dyDescent="0.25">
      <c r="A12" s="127"/>
      <c r="B12" s="128"/>
      <c r="C12" s="177"/>
      <c r="D12" s="75"/>
      <c r="E12" s="129"/>
      <c r="F12" s="130"/>
      <c r="G12" s="137"/>
      <c r="H12" s="208" t="str">
        <f t="shared" si="0"/>
        <v/>
      </c>
    </row>
    <row r="13" spans="1:8" s="46" customFormat="1" x14ac:dyDescent="0.25">
      <c r="A13" s="127"/>
      <c r="B13" s="128"/>
      <c r="C13" s="177"/>
      <c r="D13" s="75"/>
      <c r="E13" s="129"/>
      <c r="F13" s="130"/>
      <c r="G13" s="137"/>
      <c r="H13" s="208" t="str">
        <f t="shared" si="0"/>
        <v/>
      </c>
    </row>
    <row r="14" spans="1:8" s="46" customFormat="1" x14ac:dyDescent="0.25">
      <c r="A14" s="127"/>
      <c r="B14" s="128"/>
      <c r="C14" s="177"/>
      <c r="D14" s="75"/>
      <c r="E14" s="129"/>
      <c r="F14" s="130"/>
      <c r="G14" s="137"/>
      <c r="H14" s="208" t="str">
        <f t="shared" si="0"/>
        <v/>
      </c>
    </row>
    <row r="15" spans="1:8" s="46" customFormat="1" x14ac:dyDescent="0.25">
      <c r="A15" s="127"/>
      <c r="B15" s="128"/>
      <c r="C15" s="177"/>
      <c r="D15" s="75"/>
      <c r="E15" s="129"/>
      <c r="F15" s="130"/>
      <c r="G15" s="137"/>
      <c r="H15" s="208" t="str">
        <f t="shared" si="0"/>
        <v/>
      </c>
    </row>
    <row r="16" spans="1:8" s="46" customFormat="1" x14ac:dyDescent="0.25">
      <c r="A16" s="127"/>
      <c r="B16" s="128"/>
      <c r="C16" s="177"/>
      <c r="D16" s="75"/>
      <c r="E16" s="129"/>
      <c r="F16" s="130"/>
      <c r="G16" s="137"/>
      <c r="H16" s="208" t="str">
        <f t="shared" si="0"/>
        <v/>
      </c>
    </row>
    <row r="17" spans="1:8" s="46" customFormat="1" x14ac:dyDescent="0.25">
      <c r="A17" s="127"/>
      <c r="B17" s="128"/>
      <c r="C17" s="177"/>
      <c r="D17" s="75"/>
      <c r="E17" s="129"/>
      <c r="F17" s="130"/>
      <c r="G17" s="137"/>
      <c r="H17" s="208" t="str">
        <f t="shared" si="0"/>
        <v/>
      </c>
    </row>
    <row r="18" spans="1:8" x14ac:dyDescent="0.3">
      <c r="A18" s="21"/>
      <c r="B18" s="21"/>
      <c r="C18" s="179"/>
      <c r="D18" s="21"/>
      <c r="E18" s="21"/>
      <c r="F18" s="21"/>
      <c r="G18" s="80"/>
      <c r="H18" s="208" t="str">
        <f t="shared" si="0"/>
        <v/>
      </c>
    </row>
    <row r="19" spans="1:8" ht="16.5" x14ac:dyDescent="0.35">
      <c r="A19" s="21"/>
      <c r="B19" s="21"/>
      <c r="C19" s="179"/>
      <c r="D19" s="21"/>
      <c r="E19" s="21"/>
      <c r="F19" s="204" t="s">
        <v>105</v>
      </c>
      <c r="G19" s="82">
        <f>SUMIF(F$6:F$17,"Long",G$6:G$17)</f>
        <v>0</v>
      </c>
    </row>
    <row r="20" spans="1:8" ht="16.5" x14ac:dyDescent="0.35">
      <c r="A20" s="21"/>
      <c r="B20" s="21"/>
      <c r="C20" s="179"/>
      <c r="D20" s="21"/>
      <c r="E20" s="21"/>
      <c r="F20" s="204" t="s">
        <v>106</v>
      </c>
      <c r="G20" s="82">
        <f>SUMIF(F$6:F$17,"Short",G$6:G$17)</f>
        <v>0</v>
      </c>
    </row>
    <row r="21" spans="1:8" s="4" customFormat="1" ht="20.149999999999999" customHeight="1" x14ac:dyDescent="0.35">
      <c r="A21" s="86"/>
      <c r="B21" s="86"/>
      <c r="C21" s="179"/>
      <c r="D21" s="86"/>
      <c r="E21" s="89"/>
      <c r="F21" s="205" t="s">
        <v>124</v>
      </c>
      <c r="G21" s="90">
        <f>SUM(G6:G17)</f>
        <v>0</v>
      </c>
      <c r="H21" s="212" t="str">
        <f>IF(G19+G20=G21,"","Check that you have entered 'Short' or 'Long' in column F for every item")</f>
        <v/>
      </c>
    </row>
    <row r="23" spans="1:8" x14ac:dyDescent="0.35">
      <c r="A23" t="s">
        <v>133</v>
      </c>
    </row>
  </sheetData>
  <sheetProtection insertRows="0"/>
  <mergeCells count="3">
    <mergeCell ref="A2:G2"/>
    <mergeCell ref="A3:G3"/>
    <mergeCell ref="A4:G4"/>
  </mergeCells>
  <dataValidations count="3">
    <dataValidation type="list" allowBlank="1" showInputMessage="1" showErrorMessage="1" sqref="C19:C20" xr:uid="{B3A384DD-FD71-43AF-AABC-18548C19BB27}">
      <formula1>"A. Advertising, B. Unsolicited material to electors, C. Transport, D. Public meetings, E. Agent and other staff costs, F. Accommodation and administration"</formula1>
    </dataValidation>
    <dataValidation type="list" allowBlank="1" showInputMessage="1" showErrorMessage="1" sqref="F6:F17" xr:uid="{B8BA62B1-BDC4-486F-8B03-2ADAD2CFD8DA}">
      <formula1>"Long, Short"</formula1>
    </dataValidation>
    <dataValidation type="list" allowBlank="1" showInputMessage="1" showErrorMessage="1" sqref="C6:C18" xr:uid="{F0CD9CF7-88EC-4886-AF6E-4E598B4EA66E}">
      <formula1>"A. Advertising, B. Unsolicited material to voters, C. Transport, D. Public meetings, E. Agent and other staff costs, F. Accommodation and administration"</formula1>
    </dataValidation>
  </dataValidations>
  <hyperlinks>
    <hyperlink ref="A3" r:id="rId1" xr:uid="{F75DC7FD-F80C-464C-9A75-4238F1D03701}"/>
    <hyperlink ref="A3:G3" r:id="rId2" display="electoralcommission.org.uk/Scottish-Parliament-candidate-notional-spending" xr:uid="{E257212E-4866-461A-8A23-DEBAE902EB0B}"/>
  </hyperlinks>
  <pageMargins left="0.7" right="0.7" top="0.75" bottom="0.75" header="0.3" footer="0.3"/>
  <pageSetup paperSize="9" scale="65" fitToHeight="1000" orientation="landscape" r:id="rId3"/>
  <headerFooter differentFirst="1">
    <oddFooter>&amp;RPage &amp;P of &amp;N</oddFooter>
    <firstFooter>&amp;RPage &amp;P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F2AE-925C-45B6-AB34-1E93C47E2835}">
  <dimension ref="A1:H20"/>
  <sheetViews>
    <sheetView zoomScaleNormal="100" workbookViewId="0">
      <selection activeCell="C7" sqref="C7"/>
    </sheetView>
  </sheetViews>
  <sheetFormatPr defaultColWidth="8.81640625" defaultRowHeight="13" x14ac:dyDescent="0.3"/>
  <cols>
    <col min="2" max="2" width="51.453125" style="2" customWidth="1"/>
    <col min="3" max="3" width="18.81640625" style="2" customWidth="1"/>
    <col min="4" max="4" width="70.7265625" customWidth="1"/>
    <col min="5" max="6" width="22.453125" style="9" customWidth="1"/>
    <col min="7" max="7" width="22.453125" style="8" customWidth="1"/>
    <col min="8" max="8" width="8.81640625" style="245"/>
  </cols>
  <sheetData>
    <row r="1" spans="1:8" s="45" customFormat="1" ht="23.15" customHeight="1" x14ac:dyDescent="0.25">
      <c r="A1" s="49" t="s">
        <v>134</v>
      </c>
      <c r="B1" s="50"/>
      <c r="C1" s="50"/>
      <c r="D1" s="51"/>
      <c r="E1" s="52"/>
      <c r="F1" s="52"/>
      <c r="G1" s="53"/>
      <c r="H1" s="242"/>
    </row>
    <row r="2" spans="1:8" s="46" customFormat="1" ht="21" customHeight="1" x14ac:dyDescent="0.25">
      <c r="A2" s="446" t="s">
        <v>135</v>
      </c>
      <c r="B2" s="446"/>
      <c r="C2" s="446"/>
      <c r="D2" s="446"/>
      <c r="E2" s="446"/>
      <c r="F2" s="446"/>
      <c r="G2" s="449"/>
      <c r="H2" s="208"/>
    </row>
    <row r="3" spans="1:8" s="47" customFormat="1" ht="20.149999999999999" customHeight="1" x14ac:dyDescent="0.25">
      <c r="A3" s="450" t="s">
        <v>136</v>
      </c>
      <c r="B3" s="450"/>
      <c r="C3" s="450"/>
      <c r="D3" s="450"/>
      <c r="E3" s="450"/>
      <c r="F3" s="450"/>
      <c r="G3" s="451"/>
      <c r="H3" s="246"/>
    </row>
    <row r="4" spans="1:8" s="34" customFormat="1" ht="33" x14ac:dyDescent="0.3">
      <c r="A4" s="32" t="s">
        <v>113</v>
      </c>
      <c r="B4" s="29" t="s">
        <v>115</v>
      </c>
      <c r="C4" s="28" t="s">
        <v>129</v>
      </c>
      <c r="D4" s="28" t="s">
        <v>137</v>
      </c>
      <c r="E4" s="30" t="s">
        <v>138</v>
      </c>
      <c r="F4" s="30" t="s">
        <v>121</v>
      </c>
      <c r="G4" s="31" t="s">
        <v>139</v>
      </c>
      <c r="H4" s="245"/>
    </row>
    <row r="5" spans="1:8" s="46" customFormat="1" ht="15.5" x14ac:dyDescent="0.25">
      <c r="A5" s="122"/>
      <c r="B5" s="123"/>
      <c r="C5" s="177"/>
      <c r="D5" s="176"/>
      <c r="E5" s="125"/>
      <c r="F5" s="126"/>
      <c r="G5" s="136"/>
      <c r="H5" s="208" t="str">
        <f>IF(AND(ISNUMBER(G5),ISBLANK(F5)), "Enter 'Short' or 'Long' in column F","")</f>
        <v/>
      </c>
    </row>
    <row r="6" spans="1:8" s="46" customFormat="1" ht="15.5" x14ac:dyDescent="0.25">
      <c r="A6" s="122"/>
      <c r="B6" s="123"/>
      <c r="C6" s="177"/>
      <c r="D6" s="124"/>
      <c r="E6" s="125"/>
      <c r="F6" s="130"/>
      <c r="G6" s="136"/>
      <c r="H6" s="208" t="str">
        <f t="shared" ref="H6:H17" si="0">IF(AND(ISNUMBER(G6),ISBLANK(F6)), "Enter 'Short' or 'Long' in column F","")</f>
        <v/>
      </c>
    </row>
    <row r="7" spans="1:8" s="46" customFormat="1" ht="15.5" x14ac:dyDescent="0.25">
      <c r="A7" s="127"/>
      <c r="B7" s="128"/>
      <c r="C7" s="177"/>
      <c r="D7" s="75"/>
      <c r="E7" s="129"/>
      <c r="F7" s="130"/>
      <c r="G7" s="137"/>
      <c r="H7" s="208" t="str">
        <f t="shared" si="0"/>
        <v/>
      </c>
    </row>
    <row r="8" spans="1:8" s="46" customFormat="1" ht="15.5" x14ac:dyDescent="0.25">
      <c r="A8" s="127"/>
      <c r="B8" s="128"/>
      <c r="C8" s="177"/>
      <c r="D8" s="75"/>
      <c r="E8" s="129"/>
      <c r="F8" s="130"/>
      <c r="G8" s="137"/>
      <c r="H8" s="208" t="str">
        <f t="shared" si="0"/>
        <v/>
      </c>
    </row>
    <row r="9" spans="1:8" s="46" customFormat="1" ht="15.5" x14ac:dyDescent="0.25">
      <c r="A9" s="127"/>
      <c r="B9" s="128"/>
      <c r="C9" s="177"/>
      <c r="D9" s="75"/>
      <c r="E9" s="129"/>
      <c r="F9" s="130"/>
      <c r="G9" s="137"/>
      <c r="H9" s="208" t="str">
        <f t="shared" si="0"/>
        <v/>
      </c>
    </row>
    <row r="10" spans="1:8" s="46" customFormat="1" ht="15.5" x14ac:dyDescent="0.25">
      <c r="A10" s="127"/>
      <c r="B10" s="128"/>
      <c r="C10" s="177"/>
      <c r="D10" s="75"/>
      <c r="E10" s="129"/>
      <c r="F10" s="130"/>
      <c r="G10" s="137"/>
      <c r="H10" s="208" t="str">
        <f t="shared" si="0"/>
        <v/>
      </c>
    </row>
    <row r="11" spans="1:8" s="46" customFormat="1" ht="15.5" x14ac:dyDescent="0.25">
      <c r="A11" s="127"/>
      <c r="B11" s="128"/>
      <c r="C11" s="177"/>
      <c r="D11" s="75"/>
      <c r="E11" s="129"/>
      <c r="F11" s="130"/>
      <c r="G11" s="137"/>
      <c r="H11" s="208" t="str">
        <f t="shared" si="0"/>
        <v/>
      </c>
    </row>
    <row r="12" spans="1:8" s="46" customFormat="1" ht="15.5" x14ac:dyDescent="0.25">
      <c r="A12" s="127"/>
      <c r="B12" s="128"/>
      <c r="C12" s="177"/>
      <c r="D12" s="75"/>
      <c r="E12" s="129"/>
      <c r="F12" s="130"/>
      <c r="G12" s="137"/>
      <c r="H12" s="208" t="str">
        <f t="shared" si="0"/>
        <v/>
      </c>
    </row>
    <row r="13" spans="1:8" s="46" customFormat="1" ht="15.5" x14ac:dyDescent="0.25">
      <c r="A13" s="127"/>
      <c r="B13" s="128"/>
      <c r="C13" s="177"/>
      <c r="D13" s="75"/>
      <c r="E13" s="129"/>
      <c r="F13" s="130"/>
      <c r="G13" s="137"/>
      <c r="H13" s="208" t="str">
        <f t="shared" si="0"/>
        <v/>
      </c>
    </row>
    <row r="14" spans="1:8" s="46" customFormat="1" ht="15.5" x14ac:dyDescent="0.25">
      <c r="A14" s="127"/>
      <c r="B14" s="128"/>
      <c r="C14" s="177"/>
      <c r="D14" s="75"/>
      <c r="E14" s="129"/>
      <c r="F14" s="130"/>
      <c r="G14" s="137"/>
      <c r="H14" s="208" t="str">
        <f t="shared" si="0"/>
        <v/>
      </c>
    </row>
    <row r="15" spans="1:8" s="46" customFormat="1" ht="15.5" x14ac:dyDescent="0.25">
      <c r="A15" s="127"/>
      <c r="B15" s="128"/>
      <c r="C15" s="177"/>
      <c r="D15" s="75"/>
      <c r="E15" s="129"/>
      <c r="F15" s="130"/>
      <c r="G15" s="137"/>
      <c r="H15" s="208" t="str">
        <f t="shared" si="0"/>
        <v/>
      </c>
    </row>
    <row r="16" spans="1:8" s="46" customFormat="1" ht="15.5" x14ac:dyDescent="0.25">
      <c r="A16" s="127"/>
      <c r="B16" s="128"/>
      <c r="C16" s="177"/>
      <c r="D16" s="75"/>
      <c r="E16" s="129"/>
      <c r="F16" s="130"/>
      <c r="G16" s="137" t="s">
        <v>123</v>
      </c>
      <c r="H16" s="208" t="str">
        <f t="shared" si="0"/>
        <v/>
      </c>
    </row>
    <row r="17" spans="1:8" ht="15.5" x14ac:dyDescent="0.25">
      <c r="A17" s="21"/>
      <c r="B17" s="21"/>
      <c r="C17" s="21"/>
      <c r="D17" s="21"/>
      <c r="E17" s="21"/>
      <c r="F17" s="21"/>
      <c r="G17" s="80"/>
      <c r="H17" s="208" t="str">
        <f t="shared" si="0"/>
        <v/>
      </c>
    </row>
    <row r="18" spans="1:8" s="4" customFormat="1" ht="20.25" customHeight="1" x14ac:dyDescent="0.35">
      <c r="A18" s="86"/>
      <c r="B18" s="86"/>
      <c r="C18" s="86"/>
      <c r="D18" s="86"/>
      <c r="E18" s="91"/>
      <c r="F18" s="204" t="s">
        <v>105</v>
      </c>
      <c r="G18" s="82">
        <f>SUMIF(F$5:F$17,"Long",G$5:G$17)</f>
        <v>0</v>
      </c>
      <c r="H18" s="244"/>
    </row>
    <row r="19" spans="1:8" ht="16.5" x14ac:dyDescent="0.3">
      <c r="F19" s="204" t="s">
        <v>106</v>
      </c>
      <c r="G19" s="82">
        <f>SUMIF(F$5:F$17,"Short",G$5:G$17)</f>
        <v>0</v>
      </c>
    </row>
    <row r="20" spans="1:8" ht="16.5" x14ac:dyDescent="0.35">
      <c r="A20" s="264" t="s">
        <v>140</v>
      </c>
      <c r="F20" s="205" t="s">
        <v>124</v>
      </c>
      <c r="G20" s="90">
        <f>SUM(G5:G16)</f>
        <v>0</v>
      </c>
      <c r="H20" s="211" t="str">
        <f>IF(G18+G19=G20,"","Check that you have entered 'Short' or 'Long' in column F for every item")</f>
        <v/>
      </c>
    </row>
  </sheetData>
  <sheetProtection sheet="1" insertRows="0"/>
  <mergeCells count="2">
    <mergeCell ref="A2:G2"/>
    <mergeCell ref="A3:G3"/>
  </mergeCells>
  <dataValidations count="2">
    <dataValidation type="list" allowBlank="1" showInputMessage="1" showErrorMessage="1" sqref="F5:F16" xr:uid="{1C8A5A94-4D84-4FD3-8CC6-00988183B3B3}">
      <formula1>"Long, Short"</formula1>
    </dataValidation>
    <dataValidation type="list" allowBlank="1" showInputMessage="1" showErrorMessage="1" sqref="C5:C17 D5" xr:uid="{6393EB0C-4117-4220-969B-713498CF827B}">
      <formula1>"A. Advertising, B. Unsolicited material to voters, C. Transport, D. Public meetings, E. Agent and other staff costs, F. Accommodation and administration"</formula1>
    </dataValidation>
  </dataValidations>
  <hyperlinks>
    <hyperlink ref="A3" r:id="rId1" xr:uid="{F85A33B6-A4BA-41A0-808A-BF5505DEAF83}"/>
    <hyperlink ref="A3:G3" r:id="rId2" display="electoralcommission.org.uk/Scottish-Parliament-candidate-local-campaigning" xr:uid="{C961B461-E0AD-49DC-91F2-F350BD21C998}"/>
  </hyperlinks>
  <pageMargins left="0.7" right="0.7" top="0.75" bottom="0.75" header="0.3" footer="0.3"/>
  <pageSetup paperSize="9" scale="60" fitToHeight="1000" orientation="landscape" r:id="rId3"/>
  <headerFooter>
    <oddFooter>&amp;RPage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zoomScaleNormal="100" workbookViewId="0">
      <selection activeCell="C9" sqref="C9"/>
    </sheetView>
  </sheetViews>
  <sheetFormatPr defaultColWidth="8.81640625" defaultRowHeight="13" x14ac:dyDescent="0.3"/>
  <cols>
    <col min="1" max="1" width="9.7265625" customWidth="1"/>
    <col min="2" max="2" width="47" style="2" customWidth="1"/>
    <col min="3" max="3" width="18.7265625" customWidth="1"/>
    <col min="4" max="5" width="38.81640625" customWidth="1"/>
    <col min="6" max="8" width="19.1796875" customWidth="1"/>
    <col min="9" max="9" width="53.81640625" style="245" customWidth="1"/>
    <col min="10" max="10" width="50.1796875" customWidth="1"/>
  </cols>
  <sheetData>
    <row r="1" spans="1:10" s="36" customFormat="1" ht="22" customHeight="1" x14ac:dyDescent="0.25">
      <c r="A1" s="65" t="s">
        <v>141</v>
      </c>
      <c r="B1" s="66"/>
      <c r="C1" s="66"/>
      <c r="D1" s="66"/>
      <c r="E1" s="66"/>
      <c r="F1" s="66"/>
      <c r="G1" s="66"/>
      <c r="H1" s="67"/>
      <c r="I1" s="242"/>
      <c r="J1" s="45"/>
    </row>
    <row r="2" spans="1:10" s="46" customFormat="1" ht="20.149999999999999" customHeight="1" x14ac:dyDescent="0.35">
      <c r="A2" s="452" t="s">
        <v>142</v>
      </c>
      <c r="B2" s="453"/>
      <c r="C2" s="453"/>
      <c r="D2" s="453"/>
      <c r="E2" s="453"/>
      <c r="F2" s="453"/>
      <c r="G2" s="453"/>
      <c r="H2" s="454"/>
      <c r="I2" s="212"/>
      <c r="J2" s="1"/>
    </row>
    <row r="3" spans="1:10" s="48" customFormat="1" ht="20.149999999999999" customHeight="1" x14ac:dyDescent="0.25">
      <c r="A3" s="455" t="s">
        <v>143</v>
      </c>
      <c r="B3" s="456"/>
      <c r="C3" s="456"/>
      <c r="D3" s="456"/>
      <c r="E3" s="456"/>
      <c r="F3" s="456"/>
      <c r="G3" s="456"/>
      <c r="H3" s="457"/>
      <c r="I3" s="241"/>
    </row>
    <row r="4" spans="1:10" s="34" customFormat="1" ht="33" x14ac:dyDescent="0.25">
      <c r="A4" s="32" t="s">
        <v>113</v>
      </c>
      <c r="B4" s="29" t="s">
        <v>115</v>
      </c>
      <c r="C4" s="28" t="s">
        <v>129</v>
      </c>
      <c r="D4" s="32" t="s">
        <v>130</v>
      </c>
      <c r="E4" s="38" t="s">
        <v>144</v>
      </c>
      <c r="F4" s="39" t="s">
        <v>145</v>
      </c>
      <c r="G4" s="30" t="s">
        <v>121</v>
      </c>
      <c r="H4" s="28" t="s">
        <v>146</v>
      </c>
      <c r="I4" s="243"/>
      <c r="J4" s="33"/>
    </row>
    <row r="5" spans="1:10" s="46" customFormat="1" ht="15.5" x14ac:dyDescent="0.25">
      <c r="A5" s="154"/>
      <c r="B5" s="155"/>
      <c r="C5" s="176"/>
      <c r="D5" s="122"/>
      <c r="E5" s="122"/>
      <c r="F5" s="156"/>
      <c r="G5" s="126"/>
      <c r="H5" s="126"/>
      <c r="I5" s="208" t="str">
        <f>IF(AND(ISNUMBER(H5),ISBLANK(G5)), "Enter 'Short' or 'Long' in column G","")</f>
        <v/>
      </c>
    </row>
    <row r="6" spans="1:10" s="46" customFormat="1" ht="15.5" x14ac:dyDescent="0.25">
      <c r="A6" s="122"/>
      <c r="B6" s="123"/>
      <c r="C6" s="177"/>
      <c r="D6" s="124"/>
      <c r="E6" s="124"/>
      <c r="F6" s="157"/>
      <c r="G6" s="130"/>
      <c r="H6" s="158"/>
      <c r="I6" s="208" t="str">
        <f>IF(AND(ISNUMBER(H6),ISBLANK(G6)), "Enter 'Short' or 'Long' in column G","")</f>
        <v/>
      </c>
    </row>
    <row r="7" spans="1:10" s="46" customFormat="1" ht="15.5" x14ac:dyDescent="0.25">
      <c r="A7" s="127"/>
      <c r="B7" s="128"/>
      <c r="C7" s="177"/>
      <c r="D7" s="75"/>
      <c r="E7" s="75"/>
      <c r="F7" s="159"/>
      <c r="G7" s="130"/>
      <c r="H7" s="160"/>
      <c r="I7" s="208" t="str">
        <f>IF(AND(ISNUMBER(H7),ISBLANK(G7)), "Enter 'Short' or 'Long' in column G","")</f>
        <v/>
      </c>
    </row>
    <row r="8" spans="1:10" s="46" customFormat="1" ht="15.5" x14ac:dyDescent="0.25">
      <c r="A8" s="127"/>
      <c r="B8" s="128"/>
      <c r="C8" s="177"/>
      <c r="D8" s="75"/>
      <c r="E8" s="75"/>
      <c r="F8" s="159"/>
      <c r="G8" s="130"/>
      <c r="H8" s="160"/>
      <c r="I8" s="208" t="str">
        <f t="shared" ref="I8:I17" si="0">IF(AND(ISNUMBER(H8),ISBLANK(G8)), "Enter 'Short' or 'Long' in column G","")</f>
        <v/>
      </c>
    </row>
    <row r="9" spans="1:10" s="46" customFormat="1" ht="15.5" x14ac:dyDescent="0.25">
      <c r="A9" s="127"/>
      <c r="B9" s="128"/>
      <c r="C9" s="177"/>
      <c r="D9" s="75"/>
      <c r="E9" s="75"/>
      <c r="F9" s="159"/>
      <c r="G9" s="130"/>
      <c r="H9" s="160"/>
      <c r="I9" s="208" t="str">
        <f t="shared" si="0"/>
        <v/>
      </c>
    </row>
    <row r="10" spans="1:10" s="46" customFormat="1" ht="15.5" x14ac:dyDescent="0.25">
      <c r="A10" s="127"/>
      <c r="B10" s="128"/>
      <c r="C10" s="177"/>
      <c r="D10" s="75"/>
      <c r="E10" s="75"/>
      <c r="F10" s="159"/>
      <c r="G10" s="130"/>
      <c r="H10" s="160"/>
      <c r="I10" s="208" t="str">
        <f t="shared" si="0"/>
        <v/>
      </c>
    </row>
    <row r="11" spans="1:10" s="46" customFormat="1" ht="15.5" x14ac:dyDescent="0.25">
      <c r="A11" s="127"/>
      <c r="B11" s="128"/>
      <c r="C11" s="177"/>
      <c r="D11" s="75"/>
      <c r="E11" s="75"/>
      <c r="F11" s="159"/>
      <c r="G11" s="130"/>
      <c r="H11" s="160"/>
      <c r="I11" s="208" t="str">
        <f t="shared" si="0"/>
        <v/>
      </c>
    </row>
    <row r="12" spans="1:10" s="46" customFormat="1" ht="15.5" x14ac:dyDescent="0.25">
      <c r="A12" s="127"/>
      <c r="B12" s="128"/>
      <c r="C12" s="177"/>
      <c r="D12" s="75"/>
      <c r="E12" s="75"/>
      <c r="F12" s="159"/>
      <c r="G12" s="130"/>
      <c r="H12" s="160"/>
      <c r="I12" s="208" t="str">
        <f t="shared" si="0"/>
        <v/>
      </c>
    </row>
    <row r="13" spans="1:10" s="46" customFormat="1" ht="15.5" x14ac:dyDescent="0.25">
      <c r="A13" s="127"/>
      <c r="B13" s="128"/>
      <c r="C13" s="177"/>
      <c r="D13" s="75"/>
      <c r="E13" s="75"/>
      <c r="F13" s="159"/>
      <c r="G13" s="130"/>
      <c r="H13" s="160"/>
      <c r="I13" s="208" t="str">
        <f t="shared" si="0"/>
        <v/>
      </c>
    </row>
    <row r="14" spans="1:10" s="46" customFormat="1" ht="15.5" x14ac:dyDescent="0.25">
      <c r="A14" s="127"/>
      <c r="B14" s="128"/>
      <c r="C14" s="177"/>
      <c r="D14" s="75"/>
      <c r="E14" s="75"/>
      <c r="F14" s="159"/>
      <c r="G14" s="130"/>
      <c r="H14" s="160"/>
      <c r="I14" s="208" t="str">
        <f t="shared" si="0"/>
        <v/>
      </c>
    </row>
    <row r="15" spans="1:10" s="46" customFormat="1" ht="15.5" x14ac:dyDescent="0.25">
      <c r="A15" s="127"/>
      <c r="B15" s="128"/>
      <c r="C15" s="177"/>
      <c r="D15" s="75"/>
      <c r="E15" s="75"/>
      <c r="F15" s="159"/>
      <c r="G15" s="130"/>
      <c r="H15" s="160"/>
      <c r="I15" s="208" t="str">
        <f t="shared" si="0"/>
        <v/>
      </c>
    </row>
    <row r="16" spans="1:10" s="46" customFormat="1" ht="15.5" x14ac:dyDescent="0.25">
      <c r="A16" s="127"/>
      <c r="B16" s="128"/>
      <c r="C16" s="177"/>
      <c r="D16" s="75"/>
      <c r="E16" s="75"/>
      <c r="F16" s="159"/>
      <c r="G16" s="130"/>
      <c r="H16" s="160"/>
      <c r="I16" s="208" t="str">
        <f t="shared" si="0"/>
        <v/>
      </c>
    </row>
    <row r="17" spans="1:9" ht="15.5" x14ac:dyDescent="0.25">
      <c r="A17" s="21"/>
      <c r="B17" s="21"/>
      <c r="C17" s="21"/>
      <c r="D17" s="21"/>
      <c r="E17" s="21"/>
      <c r="F17" s="21"/>
      <c r="G17" s="21"/>
      <c r="H17" s="80"/>
      <c r="I17" s="208" t="str">
        <f t="shared" si="0"/>
        <v/>
      </c>
    </row>
    <row r="18" spans="1:9" s="4" customFormat="1" ht="16.5" x14ac:dyDescent="0.35">
      <c r="A18" s="86"/>
      <c r="B18" s="86"/>
      <c r="C18" s="86"/>
      <c r="D18" s="92"/>
      <c r="E18" s="92"/>
      <c r="F18" s="88"/>
      <c r="G18" s="204" t="s">
        <v>105</v>
      </c>
      <c r="H18" s="82">
        <f>SUMIF(G$5:G$16,"Long",H$5:H$16)</f>
        <v>0</v>
      </c>
      <c r="I18" s="244"/>
    </row>
    <row r="19" spans="1:9" ht="16.5" x14ac:dyDescent="0.3">
      <c r="G19" s="204" t="s">
        <v>106</v>
      </c>
      <c r="H19" s="82">
        <f>SUMIF(G$5:G$16,"Short",H$5:H$16)</f>
        <v>0</v>
      </c>
    </row>
    <row r="20" spans="1:9" ht="16.5" x14ac:dyDescent="0.35">
      <c r="G20" s="205" t="s">
        <v>124</v>
      </c>
      <c r="H20" s="90">
        <f>SUM(H5:H16)</f>
        <v>0</v>
      </c>
      <c r="I20" s="211" t="str">
        <f>IF(H18+H19=H20,"","Check that you have entered 'Short' or 'Long' in column G for every item")</f>
        <v/>
      </c>
    </row>
  </sheetData>
  <sheetProtection sheet="1" insertRows="0"/>
  <mergeCells count="2">
    <mergeCell ref="A2:H2"/>
    <mergeCell ref="A3:H3"/>
  </mergeCells>
  <phoneticPr fontId="3" type="noConversion"/>
  <dataValidations count="2">
    <dataValidation type="list" allowBlank="1" showInputMessage="1" showErrorMessage="1" sqref="C5:C17" xr:uid="{C7125DBA-0EB8-450F-B88C-C30D3F86E83D}">
      <formula1>"A. Advertising, B. Unsolicited material to voters, C. Transport, D. Public meetings, E. Agent and other staff costs, F. Accommodation and administration"</formula1>
    </dataValidation>
    <dataValidation type="list" allowBlank="1" showInputMessage="1" showErrorMessage="1" sqref="G5:G16" xr:uid="{38D2CE29-78EF-4DAB-AD0D-FE7756B8613C}">
      <formula1>"Long, Short"</formula1>
    </dataValidation>
  </dataValidations>
  <hyperlinks>
    <hyperlink ref="A3" r:id="rId1" xr:uid="{4CE2335F-D85A-495E-B393-A890FDC8807A}"/>
    <hyperlink ref="A3:H3" r:id="rId2" display="electoralcommission.org.uk/Scottish-Parliament-candidate-deadlines" xr:uid="{E37813BF-8FB9-4AF4-B843-E89936E7C829}"/>
  </hyperlinks>
  <pageMargins left="0.75" right="0.75" top="1" bottom="1" header="0.5" footer="0.5"/>
  <pageSetup paperSize="9" scale="63" orientation="landscape" r:id="rId3"/>
  <headerFooter alignWithMargins="0">
    <oddFooter xml:space="preserve">&amp;RPage &amp;P of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371A-A47F-4AFB-BA5B-5C31E0DAAB7A}">
  <dimension ref="A1:J20"/>
  <sheetViews>
    <sheetView zoomScaleNormal="100" workbookViewId="0">
      <selection activeCell="A3" sqref="A3:H3"/>
    </sheetView>
  </sheetViews>
  <sheetFormatPr defaultColWidth="8.81640625" defaultRowHeight="13" x14ac:dyDescent="0.3"/>
  <cols>
    <col min="1" max="1" width="11.1796875" customWidth="1"/>
    <col min="2" max="2" width="26.453125" customWidth="1"/>
    <col min="3" max="3" width="19.26953125" customWidth="1"/>
    <col min="4" max="4" width="52.81640625" customWidth="1"/>
    <col min="5" max="6" width="35.81640625" customWidth="1"/>
    <col min="7" max="7" width="21.26953125" customWidth="1"/>
    <col min="8" max="8" width="15.453125" customWidth="1"/>
    <col min="9" max="9" width="22.453125" style="245" customWidth="1"/>
    <col min="10" max="10" width="25" customWidth="1"/>
  </cols>
  <sheetData>
    <row r="1" spans="1:10" s="37" customFormat="1" ht="22" customHeight="1" x14ac:dyDescent="0.3">
      <c r="A1" s="40" t="s">
        <v>147</v>
      </c>
      <c r="B1" s="41"/>
      <c r="C1" s="41"/>
      <c r="D1" s="41"/>
      <c r="E1" s="41"/>
      <c r="F1" s="41"/>
      <c r="G1" s="41"/>
      <c r="H1" s="41"/>
      <c r="I1" s="245"/>
      <c r="J1"/>
    </row>
    <row r="2" spans="1:10" s="35" customFormat="1" ht="20.149999999999999" customHeight="1" x14ac:dyDescent="0.3">
      <c r="A2" s="446" t="s">
        <v>148</v>
      </c>
      <c r="B2" s="446"/>
      <c r="C2" s="446"/>
      <c r="D2" s="446"/>
      <c r="E2" s="446"/>
      <c r="F2" s="446"/>
      <c r="G2" s="446"/>
      <c r="H2" s="446"/>
      <c r="I2" s="245"/>
      <c r="J2"/>
    </row>
    <row r="3" spans="1:10" s="35" customFormat="1" ht="20.149999999999999" customHeight="1" x14ac:dyDescent="0.3">
      <c r="A3" s="458" t="s">
        <v>143</v>
      </c>
      <c r="B3" s="458"/>
      <c r="C3" s="458"/>
      <c r="D3" s="458"/>
      <c r="E3" s="458"/>
      <c r="F3" s="458"/>
      <c r="G3" s="458"/>
      <c r="H3" s="458"/>
      <c r="I3" s="245"/>
      <c r="J3"/>
    </row>
    <row r="4" spans="1:10" ht="33" x14ac:dyDescent="0.3">
      <c r="A4" s="32" t="s">
        <v>113</v>
      </c>
      <c r="B4" s="29" t="s">
        <v>115</v>
      </c>
      <c r="C4" s="28" t="s">
        <v>129</v>
      </c>
      <c r="D4" s="32" t="s">
        <v>130</v>
      </c>
      <c r="E4" s="32" t="s">
        <v>149</v>
      </c>
      <c r="F4" s="32" t="s">
        <v>150</v>
      </c>
      <c r="G4" s="30" t="s">
        <v>121</v>
      </c>
      <c r="H4" s="31" t="s">
        <v>146</v>
      </c>
    </row>
    <row r="5" spans="1:10" s="46" customFormat="1" ht="15.5" x14ac:dyDescent="0.25">
      <c r="A5" s="154"/>
      <c r="B5" s="154"/>
      <c r="C5" s="172"/>
      <c r="D5" s="161"/>
      <c r="E5" s="122"/>
      <c r="F5" s="122"/>
      <c r="G5" s="126"/>
      <c r="H5" s="126"/>
      <c r="I5" s="208" t="str">
        <f>IF(AND(ISNUMBER(H5),ISBLANK(G5)), "Enter 'Short' or 'Long' in column G","")</f>
        <v/>
      </c>
    </row>
    <row r="6" spans="1:10" s="46" customFormat="1" ht="15.5" x14ac:dyDescent="0.25">
      <c r="A6" s="122"/>
      <c r="B6" s="154"/>
      <c r="C6" s="173"/>
      <c r="D6" s="162"/>
      <c r="E6" s="124"/>
      <c r="F6" s="124"/>
      <c r="G6" s="130"/>
      <c r="H6" s="158"/>
      <c r="I6" s="208" t="str">
        <f t="shared" ref="I6:I17" si="0">IF(AND(ISNUMBER(H6),ISBLANK(G6)), "Enter 'Short' or 'Long' in column G","")</f>
        <v/>
      </c>
    </row>
    <row r="7" spans="1:10" s="46" customFormat="1" ht="15.5" x14ac:dyDescent="0.25">
      <c r="A7" s="127"/>
      <c r="B7" s="127"/>
      <c r="C7" s="174"/>
      <c r="D7" s="75"/>
      <c r="E7" s="75"/>
      <c r="F7" s="75"/>
      <c r="G7" s="130"/>
      <c r="H7" s="160"/>
      <c r="I7" s="208" t="str">
        <f t="shared" si="0"/>
        <v/>
      </c>
    </row>
    <row r="8" spans="1:10" s="46" customFormat="1" ht="15.5" x14ac:dyDescent="0.25">
      <c r="A8" s="127"/>
      <c r="B8" s="127"/>
      <c r="C8" s="175"/>
      <c r="D8" s="75"/>
      <c r="E8" s="75"/>
      <c r="F8" s="75"/>
      <c r="G8" s="130"/>
      <c r="H8" s="160"/>
      <c r="I8" s="208" t="str">
        <f t="shared" si="0"/>
        <v/>
      </c>
    </row>
    <row r="9" spans="1:10" s="46" customFormat="1" ht="15.5" x14ac:dyDescent="0.25">
      <c r="A9" s="127"/>
      <c r="B9" s="127"/>
      <c r="C9" s="175"/>
      <c r="D9" s="75"/>
      <c r="E9" s="75"/>
      <c r="F9" s="75"/>
      <c r="G9" s="130"/>
      <c r="H9" s="160"/>
      <c r="I9" s="208" t="str">
        <f t="shared" si="0"/>
        <v/>
      </c>
    </row>
    <row r="10" spans="1:10" s="46" customFormat="1" ht="15.5" x14ac:dyDescent="0.25">
      <c r="A10" s="127"/>
      <c r="B10" s="127"/>
      <c r="C10" s="175"/>
      <c r="D10" s="75"/>
      <c r="E10" s="75"/>
      <c r="F10" s="75"/>
      <c r="G10" s="130"/>
      <c r="H10" s="160"/>
      <c r="I10" s="208" t="str">
        <f t="shared" si="0"/>
        <v/>
      </c>
    </row>
    <row r="11" spans="1:10" s="46" customFormat="1" ht="15.5" x14ac:dyDescent="0.25">
      <c r="A11" s="127"/>
      <c r="B11" s="127"/>
      <c r="C11" s="175"/>
      <c r="D11" s="75"/>
      <c r="E11" s="75"/>
      <c r="F11" s="75"/>
      <c r="G11" s="130"/>
      <c r="H11" s="160"/>
      <c r="I11" s="208" t="str">
        <f t="shared" si="0"/>
        <v/>
      </c>
    </row>
    <row r="12" spans="1:10" s="46" customFormat="1" ht="15.5" x14ac:dyDescent="0.25">
      <c r="A12" s="127"/>
      <c r="B12" s="127"/>
      <c r="C12" s="175"/>
      <c r="D12" s="75"/>
      <c r="E12" s="75"/>
      <c r="F12" s="75"/>
      <c r="G12" s="130"/>
      <c r="H12" s="160"/>
      <c r="I12" s="208" t="str">
        <f t="shared" si="0"/>
        <v/>
      </c>
    </row>
    <row r="13" spans="1:10" s="46" customFormat="1" ht="15.5" x14ac:dyDescent="0.25">
      <c r="A13" s="127"/>
      <c r="B13" s="127"/>
      <c r="C13" s="175"/>
      <c r="D13" s="75"/>
      <c r="E13" s="75"/>
      <c r="F13" s="75"/>
      <c r="G13" s="130"/>
      <c r="H13" s="160"/>
      <c r="I13" s="208" t="str">
        <f t="shared" si="0"/>
        <v/>
      </c>
    </row>
    <row r="14" spans="1:10" s="46" customFormat="1" ht="15.5" x14ac:dyDescent="0.25">
      <c r="A14" s="127"/>
      <c r="B14" s="127"/>
      <c r="C14" s="175"/>
      <c r="D14" s="75"/>
      <c r="E14" s="75"/>
      <c r="F14" s="75"/>
      <c r="G14" s="130"/>
      <c r="H14" s="160"/>
      <c r="I14" s="208" t="str">
        <f t="shared" si="0"/>
        <v/>
      </c>
    </row>
    <row r="15" spans="1:10" s="46" customFormat="1" ht="15.5" x14ac:dyDescent="0.25">
      <c r="A15" s="127"/>
      <c r="B15" s="127"/>
      <c r="C15" s="175"/>
      <c r="D15" s="75"/>
      <c r="E15" s="75"/>
      <c r="F15" s="75"/>
      <c r="G15" s="130"/>
      <c r="H15" s="160"/>
      <c r="I15" s="208" t="str">
        <f t="shared" si="0"/>
        <v/>
      </c>
    </row>
    <row r="16" spans="1:10" s="46" customFormat="1" ht="15.5" x14ac:dyDescent="0.25">
      <c r="A16" s="127"/>
      <c r="B16" s="127"/>
      <c r="C16" s="175"/>
      <c r="D16" s="75"/>
      <c r="E16" s="75"/>
      <c r="F16" s="75"/>
      <c r="G16" s="130"/>
      <c r="H16" s="160"/>
      <c r="I16" s="208" t="str">
        <f t="shared" si="0"/>
        <v/>
      </c>
    </row>
    <row r="17" spans="1:9" ht="15.5" x14ac:dyDescent="0.25">
      <c r="A17" s="21"/>
      <c r="B17" s="21"/>
      <c r="C17" s="21"/>
      <c r="D17" s="21"/>
      <c r="E17" s="21"/>
      <c r="F17" s="21"/>
      <c r="G17" s="21"/>
      <c r="H17" s="80"/>
      <c r="I17" s="208" t="str">
        <f t="shared" si="0"/>
        <v/>
      </c>
    </row>
    <row r="18" spans="1:9" s="4" customFormat="1" ht="15" customHeight="1" x14ac:dyDescent="0.35">
      <c r="A18" s="86"/>
      <c r="B18" s="86"/>
      <c r="C18" s="86"/>
      <c r="D18" s="87"/>
      <c r="E18" s="87"/>
      <c r="F18" s="88"/>
      <c r="G18" s="204" t="s">
        <v>105</v>
      </c>
      <c r="H18" s="82">
        <f>SUMIF(G$5:G$16,"Long",H$5:H$16)</f>
        <v>0</v>
      </c>
      <c r="I18" s="244"/>
    </row>
    <row r="19" spans="1:9" ht="16.5" x14ac:dyDescent="0.3">
      <c r="G19" s="204" t="s">
        <v>106</v>
      </c>
      <c r="H19" s="82">
        <f>SUMIF(G$5:G$16,"Short",H$5:H$16)</f>
        <v>0</v>
      </c>
    </row>
    <row r="20" spans="1:9" ht="16.5" x14ac:dyDescent="0.35">
      <c r="G20" s="205" t="s">
        <v>124</v>
      </c>
      <c r="H20" s="90">
        <f>SUM(H5:H16)</f>
        <v>0</v>
      </c>
      <c r="I20" s="211" t="str">
        <f>IF(H18+H19=H20,"","Check that you have entered 'Short' or 'Long' in column G for every item")</f>
        <v/>
      </c>
    </row>
  </sheetData>
  <sheetProtection sheet="1" insertRows="0"/>
  <mergeCells count="2">
    <mergeCell ref="A2:H2"/>
    <mergeCell ref="A3:H3"/>
  </mergeCells>
  <conditionalFormatting sqref="G10:G12">
    <cfRule type="expression" dxfId="0" priority="1">
      <formula>$H10&lt;&gt;""</formula>
    </cfRule>
  </conditionalFormatting>
  <dataValidations count="2">
    <dataValidation type="list" allowBlank="1" showInputMessage="1" showErrorMessage="1" sqref="C5:C17" xr:uid="{70932DAD-8600-48B5-80F6-B88F29FAF7BA}">
      <formula1>"A. Advertising, B. Unsolicited material to voters, C. Transport, D. Public meetings, E. Agent and other staff costs, F. Accommodation and administration"</formula1>
    </dataValidation>
    <dataValidation type="list" allowBlank="1" showInputMessage="1" showErrorMessage="1" sqref="G5:G16" xr:uid="{9E406A64-4CA6-410F-8725-3206946F65C1}">
      <formula1>"Long, Short"</formula1>
    </dataValidation>
  </dataValidations>
  <hyperlinks>
    <hyperlink ref="A3" r:id="rId1" xr:uid="{072B14C6-C7F0-479A-94CA-1CD191DDD90A}"/>
    <hyperlink ref="A3:H3" r:id="rId2" display="electoralcommission.org.uk/Scottish-Parliament-candidate-deadlines" xr:uid="{6C1F1320-49AC-4F15-8759-43C4DBCEEC13}"/>
  </hyperlinks>
  <pageMargins left="0.7" right="0.7" top="0.75" bottom="0.75" header="0.3" footer="0.3"/>
  <pageSetup paperSize="9" scale="62" orientation="landscape" r:id="rId3"/>
  <headerFooter>
    <oddFooter>&amp;RPage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3FD0-1EF9-4DB5-AA6C-D98B4DBA8F0D}">
  <sheetPr>
    <pageSetUpPr fitToPage="1"/>
  </sheetPr>
  <dimension ref="A1:O24"/>
  <sheetViews>
    <sheetView zoomScale="90" zoomScaleNormal="90" workbookViewId="0">
      <selection activeCell="A3" sqref="A3:G3"/>
    </sheetView>
  </sheetViews>
  <sheetFormatPr defaultColWidth="8.81640625" defaultRowHeight="12.5" x14ac:dyDescent="0.25"/>
  <cols>
    <col min="1" max="1" width="63.7265625" customWidth="1"/>
    <col min="2" max="3" width="19" style="9" customWidth="1"/>
    <col min="4" max="5" width="19" style="8" customWidth="1"/>
    <col min="6" max="6" width="36.7265625" customWidth="1"/>
    <col min="7" max="7" width="17.453125" customWidth="1"/>
  </cols>
  <sheetData>
    <row r="1" spans="1:15" ht="23.15" customHeight="1" x14ac:dyDescent="0.35">
      <c r="A1" s="42" t="s">
        <v>151</v>
      </c>
      <c r="B1" s="22"/>
      <c r="C1" s="22"/>
      <c r="D1" s="23"/>
      <c r="E1" s="262"/>
      <c r="F1" s="262"/>
      <c r="G1" s="24"/>
      <c r="O1" s="1"/>
    </row>
    <row r="2" spans="1:15" ht="29.25" customHeight="1" x14ac:dyDescent="0.35">
      <c r="A2" s="462" t="s">
        <v>152</v>
      </c>
      <c r="B2" s="463"/>
      <c r="C2" s="463"/>
      <c r="D2" s="463"/>
      <c r="E2" s="463"/>
      <c r="F2" s="463"/>
      <c r="G2" s="464"/>
      <c r="O2" s="1"/>
    </row>
    <row r="3" spans="1:15" ht="21" customHeight="1" x14ac:dyDescent="0.25">
      <c r="A3" s="465" t="s">
        <v>153</v>
      </c>
      <c r="B3" s="466"/>
      <c r="C3" s="466"/>
      <c r="D3" s="466"/>
      <c r="E3" s="466"/>
      <c r="F3" s="466"/>
      <c r="G3" s="467"/>
    </row>
    <row r="4" spans="1:15" s="46" customFormat="1" ht="51" customHeight="1" x14ac:dyDescent="0.25">
      <c r="A4" s="292" t="s">
        <v>115</v>
      </c>
      <c r="B4" s="265" t="s">
        <v>138</v>
      </c>
      <c r="C4" s="265" t="s">
        <v>154</v>
      </c>
      <c r="D4" s="265" t="s">
        <v>155</v>
      </c>
      <c r="E4" s="265" t="s">
        <v>146</v>
      </c>
      <c r="F4" s="265" t="s">
        <v>156</v>
      </c>
      <c r="G4" s="265" t="s">
        <v>121</v>
      </c>
    </row>
    <row r="5" spans="1:15" s="46" customFormat="1" ht="15.5" x14ac:dyDescent="0.25">
      <c r="A5" s="124"/>
      <c r="B5" s="163"/>
      <c r="C5" s="163"/>
      <c r="D5" s="163"/>
      <c r="E5" s="126"/>
      <c r="F5" s="163"/>
      <c r="G5" s="126"/>
    </row>
    <row r="6" spans="1:15" s="46" customFormat="1" ht="15.5" x14ac:dyDescent="0.25">
      <c r="A6" s="75"/>
      <c r="B6" s="164"/>
      <c r="C6" s="164"/>
      <c r="D6" s="164"/>
      <c r="E6" s="130"/>
      <c r="F6" s="164"/>
      <c r="G6" s="130"/>
    </row>
    <row r="7" spans="1:15" s="46" customFormat="1" ht="15.5" x14ac:dyDescent="0.25">
      <c r="A7" s="75"/>
      <c r="B7" s="164"/>
      <c r="C7" s="164"/>
      <c r="D7" s="164"/>
      <c r="E7" s="130"/>
      <c r="F7" s="164"/>
      <c r="G7" s="130"/>
    </row>
    <row r="8" spans="1:15" s="46" customFormat="1" ht="15.5" x14ac:dyDescent="0.25">
      <c r="A8" s="75"/>
      <c r="B8" s="164"/>
      <c r="C8" s="164"/>
      <c r="D8" s="164"/>
      <c r="E8" s="130"/>
      <c r="F8" s="164"/>
      <c r="G8" s="130"/>
    </row>
    <row r="9" spans="1:15" s="46" customFormat="1" ht="15.5" x14ac:dyDescent="0.25">
      <c r="A9" s="75"/>
      <c r="B9" s="164"/>
      <c r="C9" s="164"/>
      <c r="D9" s="164"/>
      <c r="E9" s="130"/>
      <c r="F9" s="164"/>
      <c r="G9" s="130"/>
    </row>
    <row r="10" spans="1:15" s="46" customFormat="1" ht="15.5" x14ac:dyDescent="0.25">
      <c r="A10" s="75"/>
      <c r="B10" s="164"/>
      <c r="C10" s="164"/>
      <c r="D10" s="164"/>
      <c r="E10" s="130"/>
      <c r="F10" s="164"/>
      <c r="G10" s="130"/>
    </row>
    <row r="11" spans="1:15" s="46" customFormat="1" ht="15.5" x14ac:dyDescent="0.25">
      <c r="A11" s="75"/>
      <c r="B11" s="164"/>
      <c r="C11" s="164"/>
      <c r="D11" s="164"/>
      <c r="E11" s="130"/>
      <c r="F11" s="164"/>
      <c r="G11" s="130"/>
    </row>
    <row r="12" spans="1:15" s="46" customFormat="1" ht="15.5" x14ac:dyDescent="0.25">
      <c r="A12" s="75"/>
      <c r="B12" s="164"/>
      <c r="C12" s="164"/>
      <c r="D12" s="164"/>
      <c r="E12" s="130"/>
      <c r="F12" s="164"/>
      <c r="G12" s="130"/>
    </row>
    <row r="13" spans="1:15" s="46" customFormat="1" ht="15.5" x14ac:dyDescent="0.25">
      <c r="A13" s="75"/>
      <c r="B13" s="164"/>
      <c r="C13" s="164"/>
      <c r="D13" s="164"/>
      <c r="E13" s="130"/>
      <c r="F13" s="164"/>
      <c r="G13" s="130"/>
    </row>
    <row r="14" spans="1:15" s="46" customFormat="1" ht="15.5" x14ac:dyDescent="0.25">
      <c r="A14" s="75"/>
      <c r="B14" s="164"/>
      <c r="C14" s="164"/>
      <c r="D14" s="164"/>
      <c r="E14" s="130"/>
      <c r="F14" s="164"/>
      <c r="G14" s="130"/>
    </row>
    <row r="15" spans="1:15" s="46" customFormat="1" ht="15.5" x14ac:dyDescent="0.25">
      <c r="A15" s="199"/>
      <c r="B15" s="164"/>
      <c r="C15" s="164"/>
      <c r="D15" s="164"/>
      <c r="E15" s="130"/>
      <c r="F15" s="164"/>
      <c r="G15" s="130"/>
    </row>
    <row r="16" spans="1:15" s="46" customFormat="1" ht="15.5" x14ac:dyDescent="0.25">
      <c r="A16" s="75"/>
      <c r="B16" s="164"/>
      <c r="C16" s="164"/>
      <c r="D16" s="164"/>
      <c r="E16" s="130"/>
      <c r="F16" s="164"/>
      <c r="G16" s="130"/>
    </row>
    <row r="17" spans="1:7" ht="15.5" x14ac:dyDescent="0.25">
      <c r="A17" s="165"/>
      <c r="B17" s="166"/>
      <c r="C17" s="166"/>
      <c r="D17" s="166"/>
      <c r="E17" s="167"/>
      <c r="F17" s="166"/>
      <c r="G17" s="167"/>
    </row>
    <row r="18" spans="1:7" ht="23.25" customHeight="1" x14ac:dyDescent="0.35">
      <c r="A18" s="25"/>
      <c r="B18" s="25"/>
      <c r="C18" s="25"/>
      <c r="D18" s="25"/>
      <c r="E18" s="81"/>
      <c r="F18" s="25"/>
      <c r="G18" s="81"/>
    </row>
    <row r="19" spans="1:7" s="4" customFormat="1" ht="20.149999999999999" customHeight="1" x14ac:dyDescent="0.35">
      <c r="A19" s="25"/>
      <c r="B19" s="25"/>
      <c r="C19" s="25"/>
      <c r="D19" s="25"/>
      <c r="E19" s="81"/>
      <c r="F19" s="459" t="s">
        <v>157</v>
      </c>
      <c r="G19" s="81"/>
    </row>
    <row r="20" spans="1:7" ht="33.75" customHeight="1" x14ac:dyDescent="0.35">
      <c r="A20" s="10"/>
      <c r="B20" s="25"/>
      <c r="C20" s="198"/>
      <c r="D20" s="200" t="s">
        <v>158</v>
      </c>
      <c r="E20" s="82">
        <f>SUM(E5:E18)</f>
        <v>0</v>
      </c>
      <c r="F20" s="459"/>
      <c r="G20" s="261">
        <f>SUMIF(G$5:G$17,"Long",E$5:E$17)</f>
        <v>0</v>
      </c>
    </row>
    <row r="21" spans="1:7" ht="15.75" customHeight="1" x14ac:dyDescent="0.25">
      <c r="F21" s="459" t="s">
        <v>159</v>
      </c>
      <c r="G21" s="460">
        <f>SUMIF(G$5:G$17,"Short",E$5:E$17)</f>
        <v>0</v>
      </c>
    </row>
    <row r="22" spans="1:7" ht="18.75" customHeight="1" x14ac:dyDescent="0.25">
      <c r="F22" s="459"/>
      <c r="G22" s="461"/>
    </row>
    <row r="23" spans="1:7" ht="72.75" customHeight="1" x14ac:dyDescent="0.35">
      <c r="F23" s="201" t="s">
        <v>160</v>
      </c>
      <c r="G23" s="260">
        <f>SUMIFS(E$5:E$17,F$5:F$17,"No",G$5:G$17,"Short")</f>
        <v>0</v>
      </c>
    </row>
    <row r="24" spans="1:7" ht="16.5" x14ac:dyDescent="0.35">
      <c r="F24" s="202"/>
      <c r="G24" s="203"/>
    </row>
  </sheetData>
  <sheetProtection sheet="1" insertRows="0"/>
  <mergeCells count="5">
    <mergeCell ref="F19:F20"/>
    <mergeCell ref="F21:F22"/>
    <mergeCell ref="G21:G22"/>
    <mergeCell ref="A2:G2"/>
    <mergeCell ref="A3:G3"/>
  </mergeCells>
  <dataValidations count="2">
    <dataValidation type="list" allowBlank="1" showInputMessage="1" showErrorMessage="1" sqref="F5:F17" xr:uid="{35F18340-F564-4E0D-A1BE-61DFA41EA809}">
      <formula1>"Yes, No"</formula1>
    </dataValidation>
    <dataValidation type="list" allowBlank="1" showInputMessage="1" showErrorMessage="1" sqref="G5:G17" xr:uid="{9A41B92B-EC33-4FE2-BD7A-215AFA72C958}">
      <formula1>"Long, Short"</formula1>
    </dataValidation>
  </dataValidations>
  <hyperlinks>
    <hyperlink ref="A3:G3" r:id="rId1" display="www.electoralcommission.org.uk/Scottish-Parliament-candidate-personal-expenses" xr:uid="{D87078B4-EF23-4B2E-81B5-79130EA0C983}"/>
  </hyperlinks>
  <pageMargins left="0.75" right="0.75" top="1" bottom="1" header="0.5" footer="0.5"/>
  <pageSetup paperSize="9" scale="95" orientation="landscape" r:id="rId2"/>
  <headerFooter alignWithMargins="0">
    <oddFooter>&amp;R&amp;"System Font,Regular"&amp;K000000Page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LongProp xmlns="" name="TaxCatchAll"><![CDATA[208;#2014|617f0b36-e4a3-41f9-b91a-15e24c883e6d;#801;#Official|77462fb2-11a1-4cd5-8628-4e6081b9477e;#12;#Party and election finance|b7407076-d1a0-4de2-a680-db5dac1f6237;#2;#UK wide|6834a7d2-fb91-47b3-99a3-3181df52306f;#1;#All staff|1a1e0e6e-8d96-4235-ac5f-9f1dcc3600b0]]></LongProp>
</LongProperties>
</file>

<file path=customXml/item2.xml><?xml version="1.0" encoding="utf-8"?>
<p:properties xmlns:p="http://schemas.microsoft.com/office/2006/metadata/properties" xmlns:xsi="http://www.w3.org/2001/XMLSchema-instance" xmlns:pc="http://schemas.microsoft.com/office/infopath/2007/PartnerControls">
  <documentManagement>
    <p86ee3f40e994703aa652c4a83bf2012 xmlns="984048cf-b157-4c76-ab9d-17fdbae6ccd2">
      <Terms xmlns="http://schemas.microsoft.com/office/infopath/2007/PartnerControls">
        <TermInfo xmlns="http://schemas.microsoft.com/office/infopath/2007/PartnerControls">
          <TermName xmlns="http://schemas.microsoft.com/office/infopath/2007/PartnerControls">Candidate and Agent</TermName>
          <TermId xmlns="http://schemas.microsoft.com/office/infopath/2007/PartnerControls">2d643786-cec7-493d-b648-efd024d3beba</TermId>
        </TermInfo>
      </Terms>
    </p86ee3f40e994703aa652c4a83bf2012>
    <TaxCatchAll xmlns="fc73922b-ee12-4d47-9fe9-79c993e89b0c">
      <Value>65</Value>
      <Value>149</Value>
      <Value>80</Value>
      <Value>91</Value>
      <Value>89</Value>
      <Value>86</Value>
    </TaxCatchAll>
    <c81ad1651dae40d7a7841238113abca6 xmlns="984048cf-b157-4c76-ab9d-17fdbae6ccd2">
      <Terms xmlns="http://schemas.microsoft.com/office/infopath/2007/PartnerControls">
        <TermInfo xmlns="http://schemas.microsoft.com/office/infopath/2007/PartnerControls">
          <TermName xmlns="http://schemas.microsoft.com/office/infopath/2007/PartnerControls">England</TermName>
          <TermId xmlns="http://schemas.microsoft.com/office/infopath/2007/PartnerControls">87ad9b81-6a35-45df-98f3-d7a55b4a168a</TermId>
        </TermInfo>
        <TermInfo xmlns="http://schemas.microsoft.com/office/infopath/2007/PartnerControls">
          <TermName xmlns="http://schemas.microsoft.com/office/infopath/2007/PartnerControls">Scotland</TermName>
          <TermId xmlns="http://schemas.microsoft.com/office/infopath/2007/PartnerControls">e1acdee1-285d-467a-8060-3af5beda6efa</TermId>
        </TermInfo>
        <TermInfo xmlns="http://schemas.microsoft.com/office/infopath/2007/PartnerControls">
          <TermName xmlns="http://schemas.microsoft.com/office/infopath/2007/PartnerControls">Wales</TermName>
          <TermId xmlns="http://schemas.microsoft.com/office/infopath/2007/PartnerControls">067e2ff8-581f-4d30-81c0-e3b3fe8fc8a2</TermId>
        </TermInfo>
      </Terms>
    </c81ad1651dae40d7a7841238113abca6>
    <m4458c32a9514596a6b09d15e330dc6e xmlns="984048cf-b157-4c76-ab9d-17fdbae6ccd2">
      <Terms xmlns="http://schemas.microsoft.com/office/infopath/2007/PartnerControls">
        <TermInfo xmlns="http://schemas.microsoft.com/office/infopath/2007/PartnerControls">
          <TermName xmlns="http://schemas.microsoft.com/office/infopath/2007/PartnerControls">LGE England</TermName>
          <TermId xmlns="http://schemas.microsoft.com/office/infopath/2007/PartnerControls">b497269f-e161-4e4b-9caa-555409e63dd4</TermId>
        </TermInfo>
      </Terms>
    </m4458c32a9514596a6b09d15e330dc6e>
    <ka0a6e2323e540eb9726d31cf5edf829 xmlns="984048cf-b157-4c76-ab9d-17fdbae6ccd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995d1e85-6271-4feb-8bee-168788f63963</TermId>
        </TermInfo>
      </Terms>
    </ka0a6e2323e540eb9726d31cf5edf829>
    <Language_x0020__x0028_EA_x0029_ xmlns="fc73922b-ee12-4d47-9fe9-79c993e89b0c">English</Language_x0020__x0028_EA_x0029_>
    <lcf76f155ced4ddcb4097134ff3c332f xmlns="984048cf-b157-4c76-ab9d-17fdbae6ccd2">
      <Terms xmlns="http://schemas.microsoft.com/office/infopath/2007/PartnerControls"/>
    </lcf76f155ced4ddcb4097134ff3c332f>
    <Guidance_x0020_type xmlns="984048cf-b157-4c76-ab9d-17fdbae6ccd2">Forms</Guidance_x0020_type>
    <_dlc_DocId xmlns="fc73922b-ee12-4d47-9fe9-79c993e89b0c">ECHRS-1807485911-1272</_dlc_DocId>
    <_dlc_DocIdUrl xmlns="fc73922b-ee12-4d47-9fe9-79c993e89b0c">
      <Url>https://electoralcommissionorguk.sharepoint.com/teams/CT_RG/_layouts/15/DocIdRedir.aspx?ID=ECHRS-1807485911-1272</Url>
      <Description>ECHRS-1807485911-1272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936806A200EEDF4FBF96431200787B80" ma:contentTypeVersion="25" ma:contentTypeDescription="Create a new document." ma:contentTypeScope="" ma:versionID="dc95582275e197972ec7edfbe5c1ab6e">
  <xsd:schema xmlns:xsd="http://www.w3.org/2001/XMLSchema" xmlns:xs="http://www.w3.org/2001/XMLSchema" xmlns:p="http://schemas.microsoft.com/office/2006/metadata/properties" xmlns:ns2="fc73922b-ee12-4d47-9fe9-79c993e89b0c" xmlns:ns3="984048cf-b157-4c76-ab9d-17fdbae6ccd2" targetNamespace="http://schemas.microsoft.com/office/2006/metadata/properties" ma:root="true" ma:fieldsID="ce79a8dd5a77a6a4677a332b988d059e" ns2:_="" ns3:_="">
    <xsd:import namespace="fc73922b-ee12-4d47-9fe9-79c993e89b0c"/>
    <xsd:import namespace="984048cf-b157-4c76-ab9d-17fdbae6ccd2"/>
    <xsd:element name="properties">
      <xsd:complexType>
        <xsd:sequence>
          <xsd:element name="documentManagement">
            <xsd:complexType>
              <xsd:all>
                <xsd:element ref="ns2:_dlc_DocId" minOccurs="0"/>
                <xsd:element ref="ns2:_dlc_DocIdUrl" minOccurs="0"/>
                <xsd:element ref="ns2:_dlc_DocIdPersistId" minOccurs="0"/>
                <xsd:element ref="ns2:Language_x0020__x0028_EA_x0029_"/>
                <xsd:element ref="ns3:Guidance_x0020_type"/>
                <xsd:element ref="ns3:p86ee3f40e994703aa652c4a83bf2012" minOccurs="0"/>
                <xsd:element ref="ns3:m4458c32a9514596a6b09d15e330dc6e" minOccurs="0"/>
                <xsd:element ref="ns3:c81ad1651dae40d7a7841238113abca6" minOccurs="0"/>
                <xsd:element ref="ns3:ka0a6e2323e540eb9726d31cf5edf829" minOccurs="0"/>
                <xsd:element ref="ns2:TaxCatchAll" minOccurs="0"/>
                <xsd:element ref="ns3:MediaServiceMetadata" minOccurs="0"/>
                <xsd:element ref="ns3:MediaServiceFastMetadata" minOccurs="0"/>
                <xsd:element ref="ns3:MediaServiceObjectDetectorVersion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3922b-ee12-4d47-9fe9-79c993e89b0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anguage_x0020__x0028_EA_x0029_" ma:index="7" ma:displayName="Language (EA)" ma:default="English" ma:format="Dropdown" ma:internalName="Language_x0020__x0028_EA_x0029_" ma:readOnly="false">
      <xsd:simpleType>
        <xsd:restriction base="dms:Choice">
          <xsd:enumeration value="English"/>
          <xsd:enumeration value="Welsh"/>
        </xsd:restriction>
      </xsd:simpleType>
    </xsd:element>
    <xsd:element name="TaxCatchAll" ma:index="21" nillable="true" ma:displayName="Taxonomy Catch All Column" ma:hidden="true" ma:list="{6a46d2b1-ce04-439c-8c37-4f489dc377f6}" ma:internalName="TaxCatchAll" ma:showField="CatchAllData" ma:web="fc73922b-ee12-4d47-9fe9-79c993e89b0c">
      <xsd:complexType>
        <xsd:complexContent>
          <xsd:extension base="dms:MultiChoiceLookup">
            <xsd:sequence>
              <xsd:element name="Value" type="dms:Lookup" maxOccurs="unbounded" minOccurs="0" nillable="true"/>
            </xsd:sequence>
          </xsd:extension>
        </xsd:complexContent>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048cf-b157-4c76-ab9d-17fdbae6ccd2" elementFormDefault="qualified">
    <xsd:import namespace="http://schemas.microsoft.com/office/2006/documentManagement/types"/>
    <xsd:import namespace="http://schemas.microsoft.com/office/infopath/2007/PartnerControls"/>
    <xsd:element name="Guidance_x0020_type" ma:index="8" ma:displayName="Guidance type" ma:format="Dropdown" ma:internalName="Guidance_x0020_type" ma:readOnly="false">
      <xsd:simpleType>
        <xsd:restriction base="dms:Choice">
          <xsd:enumeration value="Core guidance"/>
          <xsd:enumeration value="Forms"/>
          <xsd:enumeration value="Team resource"/>
        </xsd:restriction>
      </xsd:simpleType>
    </xsd:element>
    <xsd:element name="p86ee3f40e994703aa652c4a83bf2012" ma:index="10" ma:taxonomy="true" ma:internalName="p86ee3f40e994703aa652c4a83bf2012" ma:taxonomyFieldName="Audience" ma:displayName="Audience" ma:readOnly="false" ma:default="" ma:fieldId="{986ee3f4-0e99-4703-aa65-2c4a83bf2012}" ma:taxonomyMulti="true" ma:sspId="7c0fde62-7cba-4014-acb1-76457a673074" ma:termSetId="e2ae87d3-055b-49a2-9bfa-d4aff6b27ed1" ma:anchorId="1dc8212b-b045-42a0-9cfb-ad3d02a95783" ma:open="false" ma:isKeyword="false">
      <xsd:complexType>
        <xsd:sequence>
          <xsd:element ref="pc:Terms" minOccurs="0" maxOccurs="1"/>
        </xsd:sequence>
      </xsd:complexType>
    </xsd:element>
    <xsd:element name="m4458c32a9514596a6b09d15e330dc6e" ma:index="12" ma:taxonomy="true" ma:internalName="m4458c32a9514596a6b09d15e330dc6e" ma:taxonomyFieldName="Event_x0020__x002f__x0020_circumstance" ma:displayName="Event / circumstance" ma:readOnly="false" ma:fieldId="{64458c32-a951-4596-a6b0-9d15e330dc6e}" ma:taxonomyMulti="true" ma:sspId="7c0fde62-7cba-4014-acb1-76457a673074" ma:termSetId="22883ab1-20fa-409f-82a0-6cdff8d70e8a" ma:anchorId="96926345-9dd2-46c3-b6c9-10dc0974705a" ma:open="false" ma:isKeyword="false">
      <xsd:complexType>
        <xsd:sequence>
          <xsd:element ref="pc:Terms" minOccurs="0" maxOccurs="1"/>
        </xsd:sequence>
      </xsd:complexType>
    </xsd:element>
    <xsd:element name="c81ad1651dae40d7a7841238113abca6" ma:index="14" ma:taxonomy="true" ma:internalName="c81ad1651dae40d7a7841238113abca6" ma:taxonomyFieldName="Area" ma:displayName="Area" ma:readOnly="false" ma:default="64;#UK Wide|35497391-78cd-4432-a919-8eedf1a8689e" ma:fieldId="{c81ad165-1dae-40d7-a784-1238113abca6}" ma:taxonomyMulti="true" ma:sspId="7c0fde62-7cba-4014-acb1-76457a673074" ma:termSetId="22883ab1-20fa-409f-82a0-6cdff8d70e8a" ma:anchorId="b01feb59-ce96-4bd5-a292-147479242a05" ma:open="false" ma:isKeyword="false">
      <xsd:complexType>
        <xsd:sequence>
          <xsd:element ref="pc:Terms" minOccurs="0" maxOccurs="1"/>
        </xsd:sequence>
      </xsd:complexType>
    </xsd:element>
    <xsd:element name="ka0a6e2323e540eb9726d31cf5edf829" ma:index="16" ma:taxonomy="true" ma:internalName="ka0a6e2323e540eb9726d31cf5edf829" ma:taxonomyFieldName="Language" ma:displayName="Language" ma:readOnly="false" ma:default="65;#English|995d1e85-6271-4feb-8bee-168788f63963" ma:fieldId="{4a0a6e23-23e5-40eb-9726-d31cf5edf829}" ma:taxonomyMulti="true" ma:sspId="7c0fde62-7cba-4014-acb1-76457a673074" ma:termSetId="22883ab1-20fa-409f-82a0-6cdff8d70e8a" ma:anchorId="21235068-247f-4388-9039-5204c024842e" ma:open="false" ma:isKeyword="false">
      <xsd:complexType>
        <xsd:sequence>
          <xsd:element ref="pc:Terms" minOccurs="0" maxOccurs="1"/>
        </xsd:sequence>
      </xsd:complex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7c0fde62-7cba-4014-acb1-76457a673074"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D a t a M a s h u p   x m l n s = " h t t p : / / s c h e m a s . m i c r o s o f t . c o m / D a t a M a s h u p " > A A A A A B Y D A A B Q S w M E F A A C A A g A p o 0 H W f Y S c a i m A A A A 9 g A A A B I A H A B D b 2 5 m a W c v U G F j a 2 F n Z S 5 4 b W w g o h g A K K A U A A A A A A A A A A A A A A A A A A A A A A A A A A A A h Y 8 x D o I w G I W v Q r r T l h K j I T 8 l 0 c F F E h M T 4 9 q U C o 1 Q D C 2 W u z l 4 J K 8 g R l E 3 x / e 9 b 3 j v f r 1 B N j R 1 c F G d 1 a 1 J U Y Q p C p S R b a F N m a L e H c M F y j h s h T y J U g W j b G w y 2 C J F l X P n h B D v P f Y x b r u S M E o j c s g 3 O 1 m p R q C P r P / L o T b W C S M V 4 r B / j e E M R z H F M z b H F M g E I d f m K 7 B x 7 7 P 9 g b D q a 9 d 3 i i s T r p d A p g j k / Y E / A F B L A w Q U A A I A C A C m j Q d 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o 0 H W S i K R 7 g O A A A A E Q A A A B M A H A B G b 3 J t d W x h c y 9 T Z W N 0 a W 9 u M S 5 t I K I Y A C i g F A A A A A A A A A A A A A A A A A A A A A A A A A A A A C t O T S 7 J z M 9 T C I b Q h t Y A U E s B A i 0 A F A A C A A g A p o 0 H W f Y S c a i m A A A A 9 g A A A B I A A A A A A A A A A A A A A A A A A A A A A E N v b m Z p Z y 9 Q Y W N r Y W d l L n h t b F B L A Q I t A B Q A A g A I A K a N B 1 k P y u m r p A A A A O k A A A A T A A A A A A A A A A A A A A A A A P I A A A B b Q 2 9 u d G V u d F 9 U e X B l c 1 0 u e G 1 s U E s B A i 0 A F A A C A A g A p o 0 H 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L s W 4 L o d T l J H l 5 x G a H K M p j 0 A A A A A A g A A A A A A A 2 Y A A M A A A A A Q A A A A y + o p P L M F p 9 i A 6 1 Y F R A o K e w A A A A A E g A A A o A A A A B A A A A C S i b G / F + J h 7 s F x y N j x r D U 1 U A A A A K j l 2 W V b v 6 p M P z T P i O / W u B q 8 D x Z S L I A P Q t 6 n 8 u m S / h M C 5 9 X d N Z b Y t K 2 2 A m u j g R I x t D c V j C 1 b f e / K f d 7 D P G L 9 B B a i v E Y Q m i t 5 U U + / B o i u V H 4 k F A A A A J 0 c W U g 1 n G i q 4 i 1 W n 0 P b X 1 v u / O G 6 < / D a t a M a s h u p > 
</file>

<file path=customXml/itemProps1.xml><?xml version="1.0" encoding="utf-8"?>
<ds:datastoreItem xmlns:ds="http://schemas.openxmlformats.org/officeDocument/2006/customXml" ds:itemID="{8A446B41-E71C-43D7-AA54-A26F9C3BC8BC}">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6EA2000D-0C45-471C-9C4A-3FDAE80A9BAA}">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984048cf-b157-4c76-ab9d-17fdbae6ccd2"/>
    <ds:schemaRef ds:uri="fc73922b-ee12-4d47-9fe9-79c993e89b0c"/>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9C4B646-8F34-4666-85FA-A6AAABFC3F49}">
  <ds:schemaRefs>
    <ds:schemaRef ds:uri="http://schemas.microsoft.com/sharepoint/events"/>
  </ds:schemaRefs>
</ds:datastoreItem>
</file>

<file path=customXml/itemProps4.xml><?xml version="1.0" encoding="utf-8"?>
<ds:datastoreItem xmlns:ds="http://schemas.openxmlformats.org/officeDocument/2006/customXml" ds:itemID="{BA73C781-68D0-40E5-8CAA-14BC643B1138}">
  <ds:schemaRefs>
    <ds:schemaRef ds:uri="http://schemas.microsoft.com/sharepoint/v3/contenttype/forms"/>
  </ds:schemaRefs>
</ds:datastoreItem>
</file>

<file path=customXml/itemProps5.xml><?xml version="1.0" encoding="utf-8"?>
<ds:datastoreItem xmlns:ds="http://schemas.openxmlformats.org/officeDocument/2006/customXml" ds:itemID="{460C9023-E7E6-4209-9376-745601453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73922b-ee12-4d47-9fe9-79c993e89b0c"/>
    <ds:schemaRef ds:uri="984048cf-b157-4c76-ab9d-17fdbae6cc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D3E012D6-F5AE-49D5-B3A5-60FB282F9442}">
  <ds:schemaRefs>
    <ds:schemaRef ds:uri="http://schemas.microsoft.com/DataMashup"/>
  </ds:schemaRefs>
</ds:datastoreItem>
</file>

<file path=docMetadata/LabelInfo.xml><?xml version="1.0" encoding="utf-8"?>
<clbl:labelList xmlns:clbl="http://schemas.microsoft.com/office/2020/mipLabelMetadata">
  <clbl:label id="{23ffaa85-ba95-4afe-83f8-bec1204ec961}" enabled="0" method="" siteId="{23ffaa85-ba95-4afe-83f8-bec1204ec9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Completing the return</vt:lpstr>
      <vt:lpstr>Spending limit calculator</vt:lpstr>
      <vt:lpstr>Summary</vt:lpstr>
      <vt:lpstr>1. Payments made</vt:lpstr>
      <vt:lpstr>2. Notional spending</vt:lpstr>
      <vt:lpstr>3. Other authorised spending</vt:lpstr>
      <vt:lpstr>4. Invoices not received</vt:lpstr>
      <vt:lpstr>5. Payments not made</vt:lpstr>
      <vt:lpstr>6. Personal expenses</vt:lpstr>
      <vt:lpstr>7. Further reported expenses</vt:lpstr>
      <vt:lpstr>8. Permissible donations</vt:lpstr>
      <vt:lpstr>9. Impermissible donations</vt:lpstr>
      <vt:lpstr>Lists</vt:lpstr>
      <vt:lpstr>'1. Payments made'!Print_Area</vt:lpstr>
      <vt:lpstr>'2. Notional spending'!Print_Area</vt:lpstr>
      <vt:lpstr>'3. Other authorised spending'!Print_Area</vt:lpstr>
      <vt:lpstr>'4. Invoices not received'!Print_Area</vt:lpstr>
      <vt:lpstr>'5. Payments not made'!Print_Area</vt:lpstr>
      <vt:lpstr>'6. Personal expenses'!Print_Area</vt:lpstr>
      <vt:lpstr>'8. Permissible donations'!Print_Area</vt:lpstr>
      <vt:lpstr>'9. Impermissible donations'!Print_Area</vt:lpstr>
      <vt:lpstr>'Completing the return'!Print_Area</vt:lpstr>
      <vt:lpstr>'Spending limit calculator'!Print_Area</vt:lpstr>
      <vt:lpstr>Summary!Print_Area</vt:lpstr>
      <vt:lpstr>'1. Payments made'!Print_Titles</vt:lpstr>
      <vt:lpstr>'2. Notional spending'!Print_Titles</vt:lpstr>
      <vt:lpstr>'3. Other authorised spending'!Print_Titles</vt:lpstr>
      <vt:lpstr>'4. Invoices not received'!Print_Titles</vt:lpstr>
      <vt:lpstr>'5. Payments not made'!Print_Titles</vt:lpstr>
      <vt:lpstr>'6. Personal expenses'!Print_Titles</vt:lpstr>
      <vt:lpstr>'8. Permissible donations'!Print_Titles</vt:lpstr>
      <vt:lpstr>'9. Impermissible donations'!Print_Titles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2024-07-30T09:35:55Z</dcterms:created>
  <dcterms:modified xsi:type="dcterms:W3CDTF">2026-05-07T15:50:46Z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0x010100936806A200EEDF4FBF96431200787B80</vt:lpwstr>
  </property>
  <property fmtid="{D5CDD505-2E9C-101B-9397-08002B2CF9AE}" pid="3" name="Area">
    <vt:lpwstr>86;#England|87ad9b81-6a35-45df-98f3-d7a55b4a168a;#89;#Scotland|e1acdee1-285d-467a-8060-3af5beda6efa;#91;#Wales|067e2ff8-581f-4d30-81c0-e3b3fe8fc8a2</vt:lpwstr>
  </property>
  <property fmtid="{D5CDD505-2E9C-101B-9397-08002B2CF9AE}" pid="4" name="_dlc_DocIdItemGuid">
    <vt:lpwstr>4a3e208b-ce2e-4f79-b9e5-8dfba6fb317e</vt:lpwstr>
  </property>
  <property fmtid="{D5CDD505-2E9C-101B-9397-08002B2CF9AE}" pid="5" name="Language">
    <vt:lpwstr>65;#English|995d1e85-6271-4feb-8bee-168788f63963</vt:lpwstr>
  </property>
  <property fmtid="{D5CDD505-2E9C-101B-9397-08002B2CF9AE}" pid="6" name="MediaServiceImageTags">
    <vt:lpwstr/>
  </property>
  <property fmtid="{D5CDD505-2E9C-101B-9397-08002B2CF9AE}" pid="7" name="Audience">
    <vt:lpwstr>149;#Candidate and Agent|2d643786-cec7-493d-b648-efd024d3beba</vt:lpwstr>
  </property>
  <property fmtid="{D5CDD505-2E9C-101B-9397-08002B2CF9AE}" pid="8" name="Event / circumstance">
    <vt:lpwstr>80;#LGE England|b497269f-e161-4e4b-9caa-555409e63dd4</vt:lpwstr>
  </property>
  <property fmtid="{D5CDD505-2E9C-101B-9397-08002B2CF9AE}" pid="9" name="Event_x0020__x002f__x0020_circumstance">
    <vt:lpwstr>80;#LGE England|b497269f-e161-4e4b-9caa-555409e63dd4</vt:lpwstr>
  </property>
</Properties>
</file>